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hyogo\Pictures\ホームページ用240701\様式\取扱業\"/>
    </mc:Choice>
  </mc:AlternateContent>
  <xr:revisionPtr revIDLastSave="0" documentId="8_{B85E6656-14AF-4009-9DCE-0EC2AD870EE8}" xr6:coauthVersionLast="47" xr6:coauthVersionMax="47" xr10:uidLastSave="{00000000-0000-0000-0000-000000000000}"/>
  <bookViews>
    <workbookView xWindow="-120" yWindow="-120" windowWidth="29040" windowHeight="15720" xr2:uid="{2EF72C34-15A7-411B-91C1-A418843FB444}"/>
  </bookViews>
  <sheets>
    <sheet name="メイン" sheetId="10" r:id="rId1"/>
    <sheet name="【印刷用】動物に関する帳簿" sheetId="15" r:id="rId2"/>
    <sheet name="【手書き印刷用】動物に関する帳簿" sheetId="16" r:id="rId3"/>
  </sheets>
  <definedNames>
    <definedName name="_xlnm._FilterDatabase" localSheetId="0" hidden="1">メイン!#REF!</definedName>
    <definedName name="_xlnm.Print_Area" localSheetId="0">メイン!$A$1:$AI$2003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2" i="15" l="1"/>
  <c r="M99" i="15"/>
  <c r="E99" i="15"/>
  <c r="E98" i="15"/>
  <c r="U97" i="15"/>
  <c r="P97" i="15"/>
  <c r="H97" i="15"/>
  <c r="S94" i="15"/>
  <c r="N94" i="15"/>
  <c r="Q96" i="15"/>
  <c r="G96" i="15"/>
  <c r="Q95" i="15"/>
  <c r="J95" i="15"/>
  <c r="E95" i="15"/>
  <c r="E94" i="15"/>
  <c r="R93" i="15"/>
  <c r="N93" i="15"/>
  <c r="J93" i="15"/>
  <c r="E93" i="15"/>
  <c r="G92" i="15"/>
  <c r="M90" i="15"/>
  <c r="E90" i="15"/>
  <c r="E89" i="15"/>
  <c r="U88" i="15"/>
  <c r="P88" i="15"/>
  <c r="H88" i="15"/>
  <c r="S85" i="15"/>
  <c r="N85" i="15"/>
  <c r="Q87" i="15"/>
  <c r="G87" i="15"/>
  <c r="Q86" i="15"/>
  <c r="J86" i="15"/>
  <c r="E86" i="15"/>
  <c r="E85" i="15"/>
  <c r="R84" i="15"/>
  <c r="N84" i="15"/>
  <c r="J84" i="15"/>
  <c r="E84" i="15"/>
  <c r="G83" i="15"/>
  <c r="M81" i="15"/>
  <c r="E81" i="15"/>
  <c r="E80" i="15"/>
  <c r="U79" i="15"/>
  <c r="P79" i="15"/>
  <c r="H79" i="15"/>
  <c r="N76" i="15"/>
  <c r="S76" i="15"/>
  <c r="Q78" i="15"/>
  <c r="G78" i="15"/>
  <c r="Q77" i="15"/>
  <c r="J77" i="15"/>
  <c r="E77" i="15"/>
  <c r="E76" i="15"/>
  <c r="R75" i="15"/>
  <c r="N75" i="15"/>
  <c r="J75" i="15"/>
  <c r="E75" i="15"/>
  <c r="G74" i="15"/>
  <c r="M72" i="15"/>
  <c r="E72" i="15"/>
  <c r="E71" i="15"/>
  <c r="U70" i="15"/>
  <c r="P70" i="15"/>
  <c r="H70" i="15"/>
  <c r="S67" i="15"/>
  <c r="N67" i="15"/>
  <c r="Q69" i="15"/>
  <c r="G69" i="15"/>
  <c r="Q68" i="15"/>
  <c r="J68" i="15"/>
  <c r="E68" i="15"/>
  <c r="E67" i="15"/>
  <c r="R66" i="15"/>
  <c r="N66" i="15"/>
  <c r="J66" i="15"/>
  <c r="E66" i="15"/>
  <c r="G65" i="15"/>
  <c r="M63" i="15"/>
  <c r="E63" i="15"/>
  <c r="E62" i="15"/>
  <c r="U61" i="15"/>
  <c r="P61" i="15"/>
  <c r="H61" i="15"/>
  <c r="S58" i="15"/>
  <c r="N58" i="15"/>
  <c r="Q60" i="15"/>
  <c r="G60" i="15"/>
  <c r="Q59" i="15"/>
  <c r="J59" i="15"/>
  <c r="E59" i="15"/>
  <c r="E58" i="15"/>
  <c r="R57" i="15"/>
  <c r="N57" i="15"/>
  <c r="J57" i="15"/>
  <c r="E57" i="15"/>
  <c r="G56" i="15"/>
  <c r="M54" i="15"/>
  <c r="E54" i="15"/>
  <c r="E53" i="15"/>
  <c r="U52" i="15"/>
  <c r="P52" i="15"/>
  <c r="H52" i="15"/>
  <c r="S49" i="15"/>
  <c r="N49" i="15"/>
  <c r="Q51" i="15"/>
  <c r="G51" i="15"/>
  <c r="Q50" i="15"/>
  <c r="J50" i="15"/>
  <c r="E50" i="15"/>
  <c r="E49" i="15"/>
  <c r="R48" i="15"/>
  <c r="N48" i="15"/>
  <c r="J48" i="15"/>
  <c r="E48" i="15"/>
  <c r="G47" i="15"/>
  <c r="M45" i="15"/>
  <c r="E45" i="15"/>
  <c r="E44" i="15"/>
  <c r="U43" i="15"/>
  <c r="P43" i="15"/>
  <c r="H43" i="15"/>
  <c r="S40" i="15"/>
  <c r="N40" i="15"/>
  <c r="Q42" i="15"/>
  <c r="G42" i="15"/>
  <c r="Q41" i="15"/>
  <c r="J41" i="15"/>
  <c r="E41" i="15"/>
  <c r="E40" i="15"/>
  <c r="R39" i="15"/>
  <c r="N39" i="15"/>
  <c r="J39" i="15"/>
  <c r="E39" i="15"/>
  <c r="G38" i="15"/>
  <c r="M36" i="15"/>
  <c r="E36" i="15"/>
  <c r="E35" i="15"/>
  <c r="U34" i="15"/>
  <c r="P34" i="15"/>
  <c r="H34" i="15"/>
  <c r="S31" i="15"/>
  <c r="N31" i="15"/>
  <c r="Q33" i="15"/>
  <c r="G33" i="15"/>
  <c r="Q32" i="15"/>
  <c r="J32" i="15"/>
  <c r="E32" i="15"/>
  <c r="E31" i="15"/>
  <c r="R30" i="15"/>
  <c r="N30" i="15"/>
  <c r="J30" i="15"/>
  <c r="E30" i="15"/>
  <c r="G29" i="15"/>
  <c r="M27" i="15"/>
  <c r="E27" i="15"/>
  <c r="E26" i="15"/>
  <c r="U25" i="15"/>
  <c r="P25" i="15"/>
  <c r="H25" i="15"/>
  <c r="S22" i="15"/>
  <c r="N22" i="15"/>
  <c r="Q24" i="15"/>
  <c r="G24" i="15"/>
  <c r="Q23" i="15"/>
  <c r="J23" i="15"/>
  <c r="E23" i="15"/>
  <c r="E22" i="15"/>
  <c r="E18" i="15"/>
  <c r="E17" i="15"/>
  <c r="U16" i="15"/>
  <c r="P16" i="15"/>
  <c r="H16" i="15"/>
  <c r="Q15" i="15"/>
  <c r="G15" i="15"/>
  <c r="Q14" i="15"/>
  <c r="J14" i="15"/>
  <c r="E14" i="15"/>
  <c r="G6" i="15"/>
  <c r="R21" i="15"/>
  <c r="N21" i="15"/>
  <c r="J21" i="15"/>
  <c r="E21" i="15"/>
  <c r="G20" i="15"/>
  <c r="E7" i="15"/>
  <c r="E12" i="15"/>
  <c r="M18" i="15"/>
  <c r="N13" i="15"/>
  <c r="S13" i="15"/>
  <c r="G4" i="15"/>
  <c r="Q5" i="15"/>
  <c r="E5" i="15"/>
  <c r="Q9" i="15"/>
  <c r="G9" i="15"/>
  <c r="Q8" i="15"/>
  <c r="J8" i="15"/>
  <c r="E8" i="15"/>
  <c r="Q6" i="15"/>
  <c r="J5" i="15"/>
  <c r="U4" i="15"/>
  <c r="O4" i="15"/>
  <c r="U3" i="15"/>
  <c r="E13" i="15"/>
  <c r="R12" i="15"/>
  <c r="G11" i="15"/>
  <c r="N12" i="15"/>
  <c r="J12" i="15"/>
</calcChain>
</file>

<file path=xl/sharedStrings.xml><?xml version="1.0" encoding="utf-8"?>
<sst xmlns="http://schemas.openxmlformats.org/spreadsheetml/2006/main" count="775" uniqueCount="104">
  <si>
    <t>住所（番地等）</t>
    <rPh sb="0" eb="2">
      <t>ジュウショ</t>
    </rPh>
    <rPh sb="3" eb="5">
      <t>バンチ</t>
    </rPh>
    <rPh sb="5" eb="6">
      <t>トウ</t>
    </rPh>
    <phoneticPr fontId="2"/>
  </si>
  <si>
    <t>電話番号</t>
    <rPh sb="0" eb="2">
      <t>デンワ</t>
    </rPh>
    <rPh sb="2" eb="4">
      <t>バンゴウ</t>
    </rPh>
    <phoneticPr fontId="2"/>
  </si>
  <si>
    <t>管理番号</t>
    <rPh sb="0" eb="2">
      <t>カンリ</t>
    </rPh>
    <rPh sb="2" eb="4">
      <t>バンゴウ</t>
    </rPh>
    <phoneticPr fontId="2"/>
  </si>
  <si>
    <t>①品種等名称</t>
    <rPh sb="1" eb="3">
      <t>ヒンシュ</t>
    </rPh>
    <rPh sb="3" eb="4">
      <t>トウ</t>
    </rPh>
    <rPh sb="4" eb="6">
      <t>メイショウ</t>
    </rPh>
    <phoneticPr fontId="2"/>
  </si>
  <si>
    <t>③生年月日</t>
    <rPh sb="1" eb="3">
      <t>セイネン</t>
    </rPh>
    <rPh sb="3" eb="5">
      <t>ガッピ</t>
    </rPh>
    <phoneticPr fontId="2"/>
  </si>
  <si>
    <t>④所有年月日</t>
    <rPh sb="1" eb="3">
      <t>ショユウ</t>
    </rPh>
    <rPh sb="3" eb="6">
      <t>ネンガッピ</t>
    </rPh>
    <phoneticPr fontId="2"/>
  </si>
  <si>
    <t>⑦相手先情報</t>
    <rPh sb="1" eb="4">
      <t>アイテサキ</t>
    </rPh>
    <rPh sb="4" eb="6">
      <t>ジョウホウ</t>
    </rPh>
    <phoneticPr fontId="2"/>
  </si>
  <si>
    <t>⑩顧客確認</t>
    <rPh sb="1" eb="3">
      <t>コキャク</t>
    </rPh>
    <rPh sb="3" eb="5">
      <t>カクニン</t>
    </rPh>
    <phoneticPr fontId="2"/>
  </si>
  <si>
    <t>動物に関する帳簿</t>
    <rPh sb="0" eb="2">
      <t>ドウブツ</t>
    </rPh>
    <rPh sb="3" eb="4">
      <t>カン</t>
    </rPh>
    <rPh sb="6" eb="8">
      <t>チョウボ</t>
    </rPh>
    <phoneticPr fontId="2"/>
  </si>
  <si>
    <t>業種</t>
    <rPh sb="0" eb="2">
      <t>ギョウシュ</t>
    </rPh>
    <phoneticPr fontId="2"/>
  </si>
  <si>
    <t>②繁殖者等情報</t>
    <rPh sb="1" eb="3">
      <t>ハンショク</t>
    </rPh>
    <rPh sb="3" eb="4">
      <t>シャ</t>
    </rPh>
    <rPh sb="4" eb="5">
      <t>トウ</t>
    </rPh>
    <rPh sb="5" eb="7">
      <t>ジョウホウ</t>
    </rPh>
    <phoneticPr fontId="2"/>
  </si>
  <si>
    <t>繁殖者等</t>
    <rPh sb="0" eb="2">
      <t>ハンショク</t>
    </rPh>
    <rPh sb="2" eb="3">
      <t>シャ</t>
    </rPh>
    <rPh sb="3" eb="4">
      <t>トウ</t>
    </rPh>
    <phoneticPr fontId="2"/>
  </si>
  <si>
    <t>種類</t>
    <phoneticPr fontId="2"/>
  </si>
  <si>
    <t>氏名/名称</t>
    <phoneticPr fontId="2"/>
  </si>
  <si>
    <t>所在地</t>
    <rPh sb="0" eb="3">
      <t>ショザイチ</t>
    </rPh>
    <phoneticPr fontId="2"/>
  </si>
  <si>
    <t>登録番号</t>
    <phoneticPr fontId="2"/>
  </si>
  <si>
    <t>電話</t>
    <rPh sb="0" eb="2">
      <t>デンワ</t>
    </rPh>
    <phoneticPr fontId="2"/>
  </si>
  <si>
    <t>販売者等</t>
    <rPh sb="0" eb="2">
      <t>ハンバイ</t>
    </rPh>
    <rPh sb="2" eb="3">
      <t>シャ</t>
    </rPh>
    <rPh sb="3" eb="4">
      <t>トウ</t>
    </rPh>
    <phoneticPr fontId="2"/>
  </si>
  <si>
    <t>対面説明</t>
    <phoneticPr fontId="2"/>
  </si>
  <si>
    <t>現物確認</t>
    <phoneticPr fontId="2"/>
  </si>
  <si>
    <t>確認年月日</t>
    <phoneticPr fontId="2"/>
  </si>
  <si>
    <t>業種：</t>
    <rPh sb="0" eb="2">
      <t>ギョウシュ</t>
    </rPh>
    <phoneticPr fontId="2"/>
  </si>
  <si>
    <t>品種</t>
    <phoneticPr fontId="2"/>
  </si>
  <si>
    <t>①品種の名称等</t>
    <rPh sb="1" eb="3">
      <t>ヒンシュ</t>
    </rPh>
    <rPh sb="4" eb="6">
      <t>メイショウ</t>
    </rPh>
    <rPh sb="6" eb="7">
      <t>トウ</t>
    </rPh>
    <phoneticPr fontId="2"/>
  </si>
  <si>
    <t>確・推・輸</t>
    <phoneticPr fontId="2"/>
  </si>
  <si>
    <t>【その他特記事項】</t>
    <rPh sb="3" eb="4">
      <t>タ</t>
    </rPh>
    <rPh sb="4" eb="6">
      <t>トッキ</t>
    </rPh>
    <rPh sb="6" eb="8">
      <t>ジコウ</t>
    </rPh>
    <phoneticPr fontId="2"/>
  </si>
  <si>
    <t>⑫死亡した日</t>
    <rPh sb="1" eb="3">
      <t>シボウ</t>
    </rPh>
    <rPh sb="5" eb="6">
      <t>ヒ</t>
    </rPh>
    <phoneticPr fontId="2"/>
  </si>
  <si>
    <t>⑬死亡原因</t>
    <rPh sb="1" eb="3">
      <t>シボウ</t>
    </rPh>
    <rPh sb="3" eb="5">
      <t>ゲンイン</t>
    </rPh>
    <phoneticPr fontId="2"/>
  </si>
  <si>
    <t>⑪貸出しを行う場合</t>
    <rPh sb="1" eb="3">
      <t>カシダ</t>
    </rPh>
    <rPh sb="5" eb="6">
      <t>オコナ</t>
    </rPh>
    <rPh sb="7" eb="9">
      <t>バアイ</t>
    </rPh>
    <phoneticPr fontId="2"/>
  </si>
  <si>
    <t>⑨販売担当者名</t>
    <phoneticPr fontId="2"/>
  </si>
  <si>
    <t>性別</t>
    <rPh sb="0" eb="2">
      <t>セイベツ</t>
    </rPh>
    <phoneticPr fontId="2"/>
  </si>
  <si>
    <t>⑥販売・引渡した日</t>
    <rPh sb="1" eb="3">
      <t>ハンバイ</t>
    </rPh>
    <rPh sb="4" eb="5">
      <t>ヒ</t>
    </rPh>
    <rPh sb="5" eb="6">
      <t>ワタ</t>
    </rPh>
    <rPh sb="8" eb="9">
      <t>ヒ</t>
    </rPh>
    <phoneticPr fontId="2"/>
  </si>
  <si>
    <t>特徴等</t>
    <rPh sb="0" eb="2">
      <t>トクチョウ</t>
    </rPh>
    <rPh sb="2" eb="3">
      <t>トウ</t>
    </rPh>
    <phoneticPr fontId="2"/>
  </si>
  <si>
    <t>⑧相手方の法令厳守</t>
    <rPh sb="1" eb="4">
      <t>アイテガタ</t>
    </rPh>
    <rPh sb="5" eb="7">
      <t>ホウレイ</t>
    </rPh>
    <rPh sb="7" eb="9">
      <t>ゲンシュ</t>
    </rPh>
    <phoneticPr fontId="2"/>
  </si>
  <si>
    <t>⑤販売者等情報
　  （仕入先）</t>
    <rPh sb="1" eb="3">
      <t>ハンバイ</t>
    </rPh>
    <rPh sb="3" eb="4">
      <t>シャ</t>
    </rPh>
    <rPh sb="4" eb="5">
      <t>トウ</t>
    </rPh>
    <rPh sb="5" eb="7">
      <t>ジョウホウ</t>
    </rPh>
    <rPh sb="12" eb="14">
      <t>シイ</t>
    </rPh>
    <rPh sb="14" eb="15">
      <t>サキ</t>
    </rPh>
    <phoneticPr fontId="2"/>
  </si>
  <si>
    <t>数</t>
    <rPh sb="0" eb="1">
      <t>カズ</t>
    </rPh>
    <phoneticPr fontId="2"/>
  </si>
  <si>
    <t>品種名</t>
    <rPh sb="0" eb="2">
      <t>ヒンシュ</t>
    </rPh>
    <rPh sb="2" eb="3">
      <t>メイ</t>
    </rPh>
    <phoneticPr fontId="2"/>
  </si>
  <si>
    <t>個体１</t>
    <phoneticPr fontId="2"/>
  </si>
  <si>
    <t>個体２</t>
    <phoneticPr fontId="2"/>
  </si>
  <si>
    <t>個体３</t>
    <phoneticPr fontId="2"/>
  </si>
  <si>
    <t>個体４</t>
    <phoneticPr fontId="2"/>
  </si>
  <si>
    <t>個体５</t>
    <phoneticPr fontId="2"/>
  </si>
  <si>
    <t>個体６</t>
    <phoneticPr fontId="2"/>
  </si>
  <si>
    <t>個体７</t>
    <phoneticPr fontId="2"/>
  </si>
  <si>
    <t>個体８</t>
    <phoneticPr fontId="2"/>
  </si>
  <si>
    <t>個体９</t>
    <phoneticPr fontId="2"/>
  </si>
  <si>
    <t>所在地等</t>
    <rPh sb="0" eb="3">
      <t>ショザイチ</t>
    </rPh>
    <rPh sb="3" eb="4">
      <t>トウ</t>
    </rPh>
    <phoneticPr fontId="2"/>
  </si>
  <si>
    <t>住所（番地等）　捕獲をした場合は捕獲場所</t>
    <rPh sb="0" eb="2">
      <t>ジュウショ</t>
    </rPh>
    <rPh sb="3" eb="5">
      <t>バンチ</t>
    </rPh>
    <rPh sb="5" eb="6">
      <t>トウ</t>
    </rPh>
    <rPh sb="8" eb="10">
      <t>ホカク</t>
    </rPh>
    <rPh sb="13" eb="15">
      <t>バアイ</t>
    </rPh>
    <rPh sb="16" eb="18">
      <t>ホカク</t>
    </rPh>
    <rPh sb="18" eb="20">
      <t>バショ</t>
    </rPh>
    <phoneticPr fontId="2"/>
  </si>
  <si>
    <t>⑧相手方
法令厳守</t>
    <phoneticPr fontId="2"/>
  </si>
  <si>
    <t>⑪貸出しを行う場合
目的及び期間</t>
    <phoneticPr fontId="2"/>
  </si>
  <si>
    <t>⑬死亡原因</t>
    <phoneticPr fontId="2"/>
  </si>
  <si>
    <t>相手方</t>
    <rPh sb="0" eb="3">
      <t>アイテガタ</t>
    </rPh>
    <phoneticPr fontId="2"/>
  </si>
  <si>
    <t>⑤販売者等に関す事項（仕入れ先）</t>
    <rPh sb="1" eb="3">
      <t>ハンバイ</t>
    </rPh>
    <rPh sb="3" eb="4">
      <t>シャ</t>
    </rPh>
    <rPh sb="4" eb="5">
      <t>トウ</t>
    </rPh>
    <rPh sb="6" eb="7">
      <t>カン</t>
    </rPh>
    <rPh sb="8" eb="10">
      <t>ジコウ</t>
    </rPh>
    <rPh sb="11" eb="13">
      <t>シイ</t>
    </rPh>
    <rPh sb="14" eb="15">
      <t>サキ</t>
    </rPh>
    <phoneticPr fontId="2"/>
  </si>
  <si>
    <t>⑦相手方に関する事項</t>
    <rPh sb="1" eb="4">
      <t>アイテガタ</t>
    </rPh>
    <rPh sb="5" eb="6">
      <t>カン</t>
    </rPh>
    <rPh sb="8" eb="10">
      <t>ジコウ</t>
    </rPh>
    <phoneticPr fontId="2"/>
  </si>
  <si>
    <t>行き先</t>
    <rPh sb="0" eb="1">
      <t>イ</t>
    </rPh>
    <rPh sb="2" eb="3">
      <t>サキ</t>
    </rPh>
    <phoneticPr fontId="2"/>
  </si>
  <si>
    <t>行き先：</t>
    <rPh sb="0" eb="1">
      <t>イ</t>
    </rPh>
    <rPh sb="2" eb="3">
      <t>サキ</t>
    </rPh>
    <phoneticPr fontId="2"/>
  </si>
  <si>
    <t>生年月日</t>
    <rPh sb="0" eb="2">
      <t>セイネン</t>
    </rPh>
    <rPh sb="2" eb="4">
      <t>ガッピ</t>
    </rPh>
    <phoneticPr fontId="2"/>
  </si>
  <si>
    <t>⑥販売日・
引渡した日</t>
    <rPh sb="1" eb="3">
      <t>ハンバイ</t>
    </rPh>
    <rPh sb="3" eb="4">
      <t>ヒ</t>
    </rPh>
    <rPh sb="6" eb="8">
      <t>ヒキワタ</t>
    </rPh>
    <rPh sb="10" eb="11">
      <t>ヒ</t>
    </rPh>
    <phoneticPr fontId="2"/>
  </si>
  <si>
    <t>確認年月日</t>
    <rPh sb="0" eb="2">
      <t>カクニン</t>
    </rPh>
    <rPh sb="2" eb="3">
      <t>ネン</t>
    </rPh>
    <rPh sb="3" eb="4">
      <t>ツキ</t>
    </rPh>
    <rPh sb="4" eb="5">
      <t>ヒ</t>
    </rPh>
    <phoneticPr fontId="2"/>
  </si>
  <si>
    <t>現物確認</t>
    <phoneticPr fontId="2"/>
  </si>
  <si>
    <t>対面説明</t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</si>
  <si>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</si>
  <si>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⑨販売
担当者名</t>
    <phoneticPr fontId="2"/>
  </si>
  <si>
    <t>※行き先が他の個体と同じ場合は⑥⑦⑧⑨⑩は未記入で良い</t>
    <rPh sb="1" eb="4">
      <t>イキサキ</t>
    </rPh>
    <rPh sb="5" eb="6">
      <t>タ</t>
    </rPh>
    <rPh sb="7" eb="9">
      <t>コタイ</t>
    </rPh>
    <rPh sb="10" eb="11">
      <t>オナ</t>
    </rPh>
    <rPh sb="12" eb="14">
      <t>バアイ</t>
    </rPh>
    <rPh sb="21" eb="24">
      <t>ミキニュウ</t>
    </rPh>
    <rPh sb="25" eb="26">
      <t>ヨ</t>
    </rPh>
    <phoneticPr fontId="2"/>
  </si>
  <si>
    <t>③生年月日もしくは輸入年月日・性別・特徴等</t>
    <phoneticPr fontId="2"/>
  </si>
  <si>
    <t>個体１　　　　　　　　　　　　　　　　　　　　　　　　　　　　　　個体１　　　　　　　　　　　　　　　　　　　　　　　　　　　　　個体１　　　　　　　　　　　　　　　　　　　　　　　　　　　　　　個体１　　　　　　　　　　　　　　　　　　　　　　　　　　　　　　個体１</t>
    <rPh sb="0" eb="2">
      <t>コタイ</t>
    </rPh>
    <rPh sb="33" eb="35">
      <t>コタイ</t>
    </rPh>
    <rPh sb="65" eb="67">
      <t>コタイ</t>
    </rPh>
    <rPh sb="98" eb="100">
      <t>コタイ</t>
    </rPh>
    <rPh sb="131" eb="133">
      <t>コタイ</t>
    </rPh>
    <phoneticPr fontId="2"/>
  </si>
  <si>
    <t>個体２　　　　　　　　　　　　　　　　　　　　　　　　　　　　　　個体２　　　　　　　　　　　　　　　　　　　　　　　　　　　　　　個体２　　　　　　　　　　　　　　　　　　　　　　　　　　　　　　個体２　　　　　　　　　　　　　　　　　　　　　　　　　　　　　　個体２</t>
    <rPh sb="0" eb="2">
      <t>コタイ</t>
    </rPh>
    <phoneticPr fontId="2"/>
  </si>
  <si>
    <t>個体３　　　　　　　　　　　　　　　　　　　　　　　　　　　　　　個体３　　　　　　　　　　　　　　　　　　　　　　　　　　　　　　個体３　　　　　　　　　　　　　　　　　　　　　　　　　　　　　　個体３　　　　　　　　　　　　　　　　　　　　　　　　　　　　　　個体３</t>
    <rPh sb="0" eb="2">
      <t>コタイ</t>
    </rPh>
    <phoneticPr fontId="2"/>
  </si>
  <si>
    <t>個体４　　　　　　　　　　　　　　　　　　　　　　　　　　　　　　個体４　　　　　　　　　　　　　　　　　　　　　　　　　　　　　　個体４　　　　　　　　　　　　　　　　　　　　　　　　　　　　　　個体４　　　　　　　　　　　　　　　　　　　　　　　　　　　　　　個体４</t>
    <rPh sb="0" eb="2">
      <t>コタイ</t>
    </rPh>
    <phoneticPr fontId="2"/>
  </si>
  <si>
    <t>個体５　　　　　　　　　　　　　　　　　　　　　　　　　　　　　　個体５　　　　　　　　　　　　　　　　　　　　　　　　　　　　　　個体５　　　　　　　　　　　　　　　　　　　　　　　　　　　　　　個体５　　　　　　　　　　　　　　　　　　　　　　　　　　　　　　個体５</t>
    <rPh sb="0" eb="2">
      <t>コタイ</t>
    </rPh>
    <phoneticPr fontId="2"/>
  </si>
  <si>
    <t>個体６　　　　　　　　　　　　　　　　　　　　　　　　　　　　　　個体６　　　　　　　　　　　　　　　　　　　　　　　　　　　　　　個体６　　　　　　　　　　　　　　　　　　　　　　　　　　　　　　個体６　　　　　　　　　　　　　　　　　　　　　　　　　　　　　　個体６</t>
    <rPh sb="0" eb="2">
      <t>コタイ</t>
    </rPh>
    <phoneticPr fontId="2"/>
  </si>
  <si>
    <t>個体７　　　　　　　　　　　　　　　　　　　　　　　　　　　　　　個体７　　　　　　　　　　　　　　　　　　　　　　　　　　　　　　個体７　　　　　　　　　　　　　　　　　　　　　　　　　　　　　　個体７　　　　　　　　　　　　　　　　　　　　　　　　　　　　　　個体７</t>
    <rPh sb="0" eb="2">
      <t>コタイ</t>
    </rPh>
    <phoneticPr fontId="2"/>
  </si>
  <si>
    <t>個体８　　　　　　　　　　　　　　　　　　　　　　　　　　　　　　個体８　　　　　　　　　　　　　　　　　　　　　　　　　　　　　　個体８　　　　　　　　　　　　　　　　　　　　　　　　　　　　　　個体８　　　　　　　　　　　　　　　　　　　　　　　　　　　　　　個体８</t>
    <rPh sb="0" eb="2">
      <t>コタイ</t>
    </rPh>
    <phoneticPr fontId="2"/>
  </si>
  <si>
    <t>個体９　　　　　　　　　　　　　　　　　　　　　　　　　　　　　　個体９　　　　　　　　　　　　　　　　　　　　　　　　　　　　　個体９　　　　　　　　　　　　　　　　　　　　　　　　　　　　　　個体９　　　　　　　　　　　　　　　　　　　　　　　　　　　　　　個体９</t>
    <rPh sb="0" eb="2">
      <t>コタイ</t>
    </rPh>
    <phoneticPr fontId="2"/>
  </si>
  <si>
    <t>個体10　　　　　　　　　　　　　　　　　　　　　　　　　　　　　　個体10　　　　　　　　　　　　　　　　　　　　　　　　　　　　　　個体10　　　　　　　　　　　　　　　　　　　　　　　　　　　　　　個体10　　　　　　　　　　　　　　　　　　　　　　　　　　　　　　個体10</t>
    <rPh sb="0" eb="2">
      <t>コタイ</t>
    </rPh>
    <phoneticPr fontId="2"/>
  </si>
  <si>
    <t>個体10</t>
    <phoneticPr fontId="2"/>
  </si>
  <si>
    <t>個体３</t>
    <phoneticPr fontId="2"/>
  </si>
  <si>
    <t>個体４</t>
    <phoneticPr fontId="2"/>
  </si>
  <si>
    <t>個体６</t>
    <phoneticPr fontId="2"/>
  </si>
  <si>
    <t>個体７</t>
    <phoneticPr fontId="2"/>
  </si>
  <si>
    <t>個体８</t>
    <phoneticPr fontId="2"/>
  </si>
  <si>
    <t>個体９</t>
    <phoneticPr fontId="2"/>
  </si>
  <si>
    <t>個体１０</t>
    <phoneticPr fontId="2"/>
  </si>
  <si>
    <t>第1種用</t>
    <rPh sb="0" eb="1">
      <t>ダイ</t>
    </rPh>
    <rPh sb="2" eb="3">
      <t>シュ</t>
    </rPh>
    <rPh sb="3" eb="4">
      <t>ヨウ</t>
    </rPh>
    <phoneticPr fontId="2"/>
  </si>
  <si>
    <t>氏名/名称</t>
  </si>
  <si>
    <t>氏名/名称</t>
    <phoneticPr fontId="2"/>
  </si>
  <si>
    <t>登録番号</t>
  </si>
  <si>
    <t>登録番号</t>
    <phoneticPr fontId="2"/>
  </si>
  <si>
    <t>氏名/名称</t>
    <phoneticPr fontId="2"/>
  </si>
  <si>
    <t>確・推・輸</t>
    <rPh sb="0" eb="1">
      <t>アキラ</t>
    </rPh>
    <rPh sb="2" eb="3">
      <t>スイ</t>
    </rPh>
    <rPh sb="4" eb="5">
      <t>ユ</t>
    </rPh>
    <phoneticPr fontId="2"/>
  </si>
  <si>
    <t>有・無</t>
    <rPh sb="0" eb="1">
      <t>ア</t>
    </rPh>
    <rPh sb="2" eb="3">
      <t>ナ</t>
    </rPh>
    <phoneticPr fontId="2"/>
  </si>
  <si>
    <t>販・輸・譲・捕</t>
    <rPh sb="0" eb="1">
      <t>ハン</t>
    </rPh>
    <rPh sb="2" eb="3">
      <t>ユ</t>
    </rPh>
    <rPh sb="4" eb="5">
      <t>ユズル</t>
    </rPh>
    <rPh sb="6" eb="7">
      <t>ホ</t>
    </rPh>
    <phoneticPr fontId="2"/>
  </si>
  <si>
    <t>販・展・貸・譲</t>
    <rPh sb="0" eb="1">
      <t>ハン</t>
    </rPh>
    <rPh sb="2" eb="3">
      <t>テン</t>
    </rPh>
    <rPh sb="4" eb="5">
      <t>カシ</t>
    </rPh>
    <rPh sb="6" eb="7">
      <t>ユズル</t>
    </rPh>
    <phoneticPr fontId="2"/>
  </si>
  <si>
    <t>氏名又は名称</t>
    <phoneticPr fontId="2"/>
  </si>
  <si>
    <t>登録番号等</t>
    <phoneticPr fontId="2"/>
  </si>
  <si>
    <t>登録番号等</t>
    <phoneticPr fontId="2"/>
  </si>
  <si>
    <t>氏名又は名称</t>
    <phoneticPr fontId="2"/>
  </si>
  <si>
    <t>登録番号等</t>
    <phoneticPr fontId="2"/>
  </si>
  <si>
    <t>【備考】</t>
    <phoneticPr fontId="2"/>
  </si>
  <si>
    <t>【その他特記事項】</t>
    <phoneticPr fontId="2"/>
  </si>
  <si>
    <t>販・引</t>
    <rPh sb="0" eb="1">
      <t>ハン</t>
    </rPh>
    <rPh sb="2" eb="3">
      <t>イン</t>
    </rPh>
    <phoneticPr fontId="2"/>
  </si>
  <si>
    <t>・枠外の業種は、販売・展示・貸出し・譲渡しのいずれかを選択すること。
・②繁殖者等情報及び⑤販売者等情報は、販売者・輸入者・譲渡者・捕獲者のいずれかを選択すること。
・③生年月日は、確定日・推定日・輸入日のいずれかを選択すること。
・⑦相手先情報は販売・引渡しのいずれかを選択すること。
・⑩顧客確認の現物確認及び対面説明は、済・否・業者間のいずれかを選択すること。</t>
    <rPh sb="1" eb="3">
      <t>ワクガイ</t>
    </rPh>
    <rPh sb="4" eb="6">
      <t>ギョウシュ</t>
    </rPh>
    <rPh sb="8" eb="10">
      <t>ハンバイ</t>
    </rPh>
    <rPh sb="11" eb="13">
      <t>テンジ</t>
    </rPh>
    <rPh sb="14" eb="16">
      <t>カシダ</t>
    </rPh>
    <rPh sb="18" eb="20">
      <t>ユズリワタ</t>
    </rPh>
    <rPh sb="27" eb="29">
      <t>センタク</t>
    </rPh>
    <rPh sb="43" eb="44">
      <t>オヨ</t>
    </rPh>
    <rPh sb="54" eb="57">
      <t>ハンバイシャ</t>
    </rPh>
    <rPh sb="58" eb="61">
      <t>ユニュウシャ</t>
    </rPh>
    <rPh sb="62" eb="65">
      <t>ジョウトシャ</t>
    </rPh>
    <rPh sb="66" eb="68">
      <t>ホカク</t>
    </rPh>
    <rPh sb="68" eb="69">
      <t>シャ</t>
    </rPh>
    <rPh sb="75" eb="77">
      <t>センタク</t>
    </rPh>
    <rPh sb="91" eb="94">
      <t>カクテイビ</t>
    </rPh>
    <rPh sb="95" eb="97">
      <t>スイテイ</t>
    </rPh>
    <rPh sb="97" eb="98">
      <t>ビ</t>
    </rPh>
    <rPh sb="99" eb="101">
      <t>ユニュウ</t>
    </rPh>
    <rPh sb="101" eb="102">
      <t>ビ</t>
    </rPh>
    <rPh sb="108" eb="110">
      <t>センタク</t>
    </rPh>
    <rPh sb="124" eb="126">
      <t>ハンバイ</t>
    </rPh>
    <rPh sb="127" eb="129">
      <t>ヒキワタ</t>
    </rPh>
    <rPh sb="136" eb="138">
      <t>センタク</t>
    </rPh>
    <rPh sb="146" eb="148">
      <t>コキャク</t>
    </rPh>
    <rPh sb="148" eb="150">
      <t>カクニン</t>
    </rPh>
    <rPh sb="151" eb="153">
      <t>ゲンブツ</t>
    </rPh>
    <rPh sb="153" eb="155">
      <t>カクニン</t>
    </rPh>
    <rPh sb="155" eb="156">
      <t>オヨ</t>
    </rPh>
    <rPh sb="157" eb="159">
      <t>タイメン</t>
    </rPh>
    <rPh sb="159" eb="161">
      <t>セツメイ</t>
    </rPh>
    <rPh sb="163" eb="164">
      <t>スミ</t>
    </rPh>
    <rPh sb="165" eb="166">
      <t>ヒ</t>
    </rPh>
    <rPh sb="167" eb="169">
      <t>ギョウシャ</t>
    </rPh>
    <rPh sb="169" eb="170">
      <t>カン</t>
    </rPh>
    <phoneticPr fontId="2"/>
  </si>
  <si>
    <t>済・否・業</t>
    <rPh sb="0" eb="1">
      <t>スミ</t>
    </rPh>
    <rPh sb="2" eb="3">
      <t>ヒ</t>
    </rPh>
    <rPh sb="4" eb="5">
      <t>ギョウ</t>
    </rPh>
    <phoneticPr fontId="2"/>
  </si>
  <si>
    <t>雄・雌・不明</t>
    <rPh sb="0" eb="1">
      <t>オス</t>
    </rPh>
    <rPh sb="2" eb="3">
      <t>メス</t>
    </rPh>
    <rPh sb="4" eb="6">
      <t>フメイ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</si>
</sst>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left" vertical="center"/>
    </xf>
    <xf numFmtId="49" fontId="3" fillId="0" borderId="2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>
      <alignment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left" vertical="center"/>
    </xf>
    <xf numFmtId="0" fontId="3" fillId="0" borderId="19" xfId="0" applyFont="1" applyBorder="1">
      <alignment vertical="center"/>
    </xf>
    <xf numFmtId="0" fontId="3" fillId="0" borderId="25" xfId="0" applyFont="1" applyBorder="1">
      <alignment vertical="center"/>
    </xf>
    <xf numFmtId="49" fontId="3" fillId="0" borderId="24" xfId="0" applyNumberFormat="1" applyFont="1" applyBorder="1">
      <alignment vertical="center"/>
    </xf>
    <xf numFmtId="0" fontId="3" fillId="0" borderId="20" xfId="0" applyFont="1" applyBorder="1">
      <alignment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0" xfId="0" applyNumberFormat="1" applyFont="1" applyBorder="1">
      <alignment vertical="center"/>
    </xf>
    <xf numFmtId="49" fontId="3" fillId="0" borderId="18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 wrapText="1"/>
    </xf>
    <xf numFmtId="0" fontId="0" fillId="0" borderId="37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3" xfId="0" applyBorder="1">
      <alignment vertical="center"/>
    </xf>
    <xf numFmtId="49" fontId="3" fillId="0" borderId="10" xfId="0" applyNumberFormat="1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 wrapText="1"/>
    </xf>
    <xf numFmtId="0" fontId="0" fillId="0" borderId="38" xfId="0" applyBorder="1">
      <alignment vertical="center"/>
    </xf>
    <xf numFmtId="0" fontId="0" fillId="0" borderId="14" xfId="0" applyBorder="1" applyAlignment="1">
      <alignment horizontal="center" vertical="center"/>
    </xf>
    <xf numFmtId="49" fontId="3" fillId="0" borderId="10" xfId="0" applyNumberFormat="1" applyFont="1" applyBorder="1" applyAlignment="1">
      <alignment vertical="center" wrapText="1"/>
    </xf>
    <xf numFmtId="49" fontId="3" fillId="25" borderId="39" xfId="0" applyNumberFormat="1" applyFont="1" applyFill="1" applyBorder="1" applyAlignment="1">
      <alignment horizontal="center" vertical="center"/>
    </xf>
    <xf numFmtId="0" fontId="0" fillId="25" borderId="0" xfId="0" applyFill="1">
      <alignment vertical="center"/>
    </xf>
    <xf numFmtId="0" fontId="0" fillId="25" borderId="23" xfId="0" applyFill="1" applyBorder="1">
      <alignment vertical="center"/>
    </xf>
    <xf numFmtId="49" fontId="3" fillId="26" borderId="39" xfId="0" applyNumberFormat="1" applyFont="1" applyFill="1" applyBorder="1" applyAlignment="1">
      <alignment horizontal="center" vertical="center"/>
    </xf>
    <xf numFmtId="0" fontId="0" fillId="26" borderId="0" xfId="0" applyFill="1">
      <alignment vertical="center"/>
    </xf>
    <xf numFmtId="0" fontId="0" fillId="26" borderId="23" xfId="0" applyFill="1" applyBorder="1">
      <alignment vertical="center"/>
    </xf>
    <xf numFmtId="0" fontId="3" fillId="0" borderId="37" xfId="0" applyFont="1" applyBorder="1" applyAlignment="1">
      <alignment horizontal="center" vertical="center" wrapText="1"/>
    </xf>
    <xf numFmtId="49" fontId="3" fillId="27" borderId="39" xfId="0" applyNumberFormat="1" applyFont="1" applyFill="1" applyBorder="1" applyAlignment="1">
      <alignment horizontal="center" vertical="center"/>
    </xf>
    <xf numFmtId="0" fontId="0" fillId="27" borderId="0" xfId="0" applyFill="1">
      <alignment vertical="center"/>
    </xf>
    <xf numFmtId="0" fontId="0" fillId="27" borderId="23" xfId="0" applyFill="1" applyBorder="1">
      <alignment vertical="center"/>
    </xf>
    <xf numFmtId="49" fontId="3" fillId="0" borderId="40" xfId="0" applyNumberFormat="1" applyFon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11" xfId="0" applyBorder="1">
      <alignment vertical="center"/>
    </xf>
    <xf numFmtId="0" fontId="0" fillId="0" borderId="23" xfId="0" applyBorder="1">
      <alignment vertic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3" fillId="0" borderId="43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49" fontId="3" fillId="0" borderId="14" xfId="0" applyNumberFormat="1" applyFont="1" applyBorder="1" applyAlignment="1">
      <alignment horizontal="right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3" fillId="28" borderId="39" xfId="0" applyNumberFormat="1" applyFont="1" applyFill="1" applyBorder="1" applyAlignment="1">
      <alignment horizontal="center" vertical="center"/>
    </xf>
    <xf numFmtId="0" fontId="0" fillId="28" borderId="0" xfId="0" applyFill="1">
      <alignment vertical="center"/>
    </xf>
    <xf numFmtId="0" fontId="0" fillId="28" borderId="23" xfId="0" applyFill="1" applyBorder="1">
      <alignment vertical="center"/>
    </xf>
    <xf numFmtId="49" fontId="3" fillId="29" borderId="39" xfId="0" applyNumberFormat="1" applyFont="1" applyFill="1" applyBorder="1" applyAlignment="1">
      <alignment horizontal="center" vertical="center"/>
    </xf>
    <xf numFmtId="0" fontId="0" fillId="29" borderId="0" xfId="0" applyFill="1">
      <alignment vertical="center"/>
    </xf>
    <xf numFmtId="0" fontId="0" fillId="29" borderId="23" xfId="0" applyFill="1" applyBorder="1">
      <alignment vertical="center"/>
    </xf>
    <xf numFmtId="49" fontId="3" fillId="30" borderId="39" xfId="0" applyNumberFormat="1" applyFont="1" applyFill="1" applyBorder="1" applyAlignment="1">
      <alignment horizontal="center" vertical="center"/>
    </xf>
    <xf numFmtId="0" fontId="0" fillId="30" borderId="0" xfId="0" applyFill="1">
      <alignment vertical="center"/>
    </xf>
    <xf numFmtId="0" fontId="0" fillId="30" borderId="23" xfId="0" applyFill="1" applyBorder="1">
      <alignment vertical="center"/>
    </xf>
    <xf numFmtId="49" fontId="3" fillId="31" borderId="39" xfId="0" applyNumberFormat="1" applyFont="1" applyFill="1" applyBorder="1" applyAlignment="1">
      <alignment horizontal="center" vertical="center"/>
    </xf>
    <xf numFmtId="0" fontId="0" fillId="31" borderId="0" xfId="0" applyFill="1">
      <alignment vertical="center"/>
    </xf>
    <xf numFmtId="0" fontId="0" fillId="31" borderId="23" xfId="0" applyFill="1" applyBorder="1">
      <alignment vertical="center"/>
    </xf>
    <xf numFmtId="49" fontId="3" fillId="32" borderId="39" xfId="0" applyNumberFormat="1" applyFont="1" applyFill="1" applyBorder="1" applyAlignment="1">
      <alignment horizontal="center" vertical="center"/>
    </xf>
    <xf numFmtId="0" fontId="0" fillId="32" borderId="0" xfId="0" applyFill="1">
      <alignment vertical="center"/>
    </xf>
    <xf numFmtId="0" fontId="0" fillId="32" borderId="23" xfId="0" applyFill="1" applyBorder="1">
      <alignment vertical="center"/>
    </xf>
    <xf numFmtId="49" fontId="3" fillId="33" borderId="39" xfId="0" applyNumberFormat="1" applyFont="1" applyFill="1" applyBorder="1" applyAlignment="1">
      <alignment horizontal="center" vertical="center"/>
    </xf>
    <xf numFmtId="0" fontId="0" fillId="33" borderId="0" xfId="0" applyFill="1">
      <alignment vertical="center"/>
    </xf>
    <xf numFmtId="0" fontId="0" fillId="33" borderId="23" xfId="0" applyFill="1" applyBorder="1">
      <alignment vertical="center"/>
    </xf>
    <xf numFmtId="49" fontId="3" fillId="0" borderId="24" xfId="0" applyNumberFormat="1" applyFont="1" applyBorder="1" applyAlignment="1">
      <alignment horizontal="center" vertical="center"/>
    </xf>
    <xf numFmtId="49" fontId="3" fillId="34" borderId="39" xfId="0" applyNumberFormat="1" applyFont="1" applyFill="1" applyBorder="1" applyAlignment="1">
      <alignment horizontal="center" vertical="center"/>
    </xf>
    <xf numFmtId="0" fontId="0" fillId="34" borderId="0" xfId="0" applyFill="1">
      <alignment vertical="center"/>
    </xf>
    <xf numFmtId="0" fontId="0" fillId="34" borderId="23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2" fillId="0" borderId="31" xfId="0" applyFont="1" applyBorder="1">
      <alignment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2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35" borderId="31" xfId="0" applyFont="1" applyFill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9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24" borderId="0" xfId="0" applyFont="1" applyFill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0" fillId="0" borderId="61" xfId="0" applyBorder="1" applyAlignment="1">
      <alignment horizontal="center" vertical="center"/>
    </xf>
    <xf numFmtId="0" fontId="0" fillId="0" borderId="61" xfId="0" applyBorder="1">
      <alignment vertical="center"/>
    </xf>
    <xf numFmtId="0" fontId="0" fillId="0" borderId="65" xfId="0" applyBorder="1">
      <alignment vertical="center"/>
    </xf>
    <xf numFmtId="0" fontId="0" fillId="0" borderId="65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36" borderId="29" xfId="0" applyFill="1" applyBorder="1" applyAlignment="1">
      <alignment horizontal="center" vertical="center"/>
    </xf>
    <xf numFmtId="0" fontId="0" fillId="36" borderId="55" xfId="0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4DE3F-F84F-4376-BDBF-A328997FA9A4}">
  <dimension ref="A1:GY2003"/>
  <sheetViews>
    <sheetView tabSelected="1" zoomScale="90" zoomScaleNormal="90"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T4" sqref="T4"/>
    </sheetView>
  </sheetViews>
  <sheetFormatPr defaultRowHeight="11.25" x14ac:dyDescent="0.15"/>
  <cols>
    <col min="1" max="1" width="3.75" style="12" customWidth="1"/>
    <col min="2" max="2" width="7.5" style="1" customWidth="1"/>
    <col min="3" max="3" width="15" style="2" customWidth="1"/>
    <col min="4" max="4" width="12.5" style="2" customWidth="1"/>
    <col min="5" max="5" width="6.25" style="2" customWidth="1"/>
    <col min="6" max="6" width="7.5" style="2" customWidth="1"/>
    <col min="7" max="7" width="18.75" style="3" customWidth="1"/>
    <col min="8" max="8" width="12.5" style="15" customWidth="1"/>
    <col min="9" max="9" width="30" style="15" customWidth="1"/>
    <col min="10" max="10" width="11.25" style="5" customWidth="1"/>
    <col min="11" max="11" width="10" style="2" customWidth="1"/>
    <col min="12" max="12" width="7.5" style="2" customWidth="1"/>
    <col min="13" max="13" width="18.75" style="3" customWidth="1"/>
    <col min="14" max="14" width="12.5" style="15" customWidth="1"/>
    <col min="15" max="15" width="30" style="15" customWidth="1"/>
    <col min="16" max="16" width="11.25" style="23" customWidth="1"/>
    <col min="17" max="17" width="9.25" style="25" customWidth="1"/>
    <col min="18" max="18" width="10" style="11" customWidth="1"/>
    <col min="19" max="20" width="6.5" style="11" customWidth="1"/>
    <col min="21" max="21" width="12.75" style="4" customWidth="1"/>
    <col min="22" max="22" width="10" style="2" customWidth="1"/>
    <col min="23" max="23" width="7.5" style="2" customWidth="1"/>
    <col min="24" max="24" width="18.75" style="3" customWidth="1"/>
    <col min="25" max="25" width="12.625" style="15" customWidth="1"/>
    <col min="26" max="26" width="18.75" style="15" customWidth="1"/>
    <col min="27" max="27" width="11.25" style="4" customWidth="1"/>
    <col min="28" max="29" width="7.5" style="2" customWidth="1"/>
    <col min="30" max="30" width="10" style="31" customWidth="1"/>
    <col min="31" max="31" width="7.5" style="11" customWidth="1"/>
    <col min="32" max="32" width="7.5" style="5" customWidth="1"/>
    <col min="33" max="33" width="15" style="4" customWidth="1"/>
    <col min="34" max="34" width="10" style="2" customWidth="1"/>
    <col min="35" max="35" width="15" style="16" customWidth="1"/>
    <col min="36" max="36" width="9.25" style="25" customWidth="1"/>
    <col min="37" max="37" width="10" style="11" customWidth="1"/>
    <col min="38" max="39" width="6.5" style="11" customWidth="1"/>
    <col min="40" max="40" width="12.75" style="4" customWidth="1"/>
    <col min="41" max="41" width="10" style="2" customWidth="1"/>
    <col min="42" max="42" width="7.5" style="2" customWidth="1"/>
    <col min="43" max="43" width="18.75" style="3" customWidth="1"/>
    <col min="44" max="44" width="12.5" style="15" customWidth="1"/>
    <col min="45" max="45" width="18.75" style="15" customWidth="1"/>
    <col min="46" max="46" width="11.25" style="4" customWidth="1"/>
    <col min="47" max="48" width="7.5" style="2" customWidth="1"/>
    <col min="49" max="49" width="10" style="31" customWidth="1"/>
    <col min="50" max="50" width="7.5" style="11" customWidth="1"/>
    <col min="51" max="51" width="7.5" style="5" customWidth="1"/>
    <col min="52" max="52" width="15" style="4" customWidth="1"/>
    <col min="53" max="53" width="10" style="2" customWidth="1"/>
    <col min="54" max="54" width="15" style="16" customWidth="1"/>
    <col min="55" max="55" width="9.25" style="25" customWidth="1"/>
    <col min="56" max="56" width="10" style="11" customWidth="1"/>
    <col min="57" max="58" width="6.5" style="11" customWidth="1"/>
    <col min="59" max="59" width="12.75" style="4" customWidth="1"/>
    <col min="60" max="60" width="10" style="2" customWidth="1"/>
    <col min="61" max="61" width="7.5" style="2" customWidth="1"/>
    <col min="62" max="62" width="18.75" style="3" customWidth="1"/>
    <col min="63" max="63" width="12.5" style="15" customWidth="1"/>
    <col min="64" max="64" width="18.75" style="15" customWidth="1"/>
    <col min="65" max="65" width="11.25" style="4" customWidth="1"/>
    <col min="66" max="67" width="7.5" style="2" customWidth="1"/>
    <col min="68" max="68" width="10" style="31" customWidth="1"/>
    <col min="69" max="69" width="7.5" style="11" customWidth="1"/>
    <col min="70" max="70" width="7.5" style="5" customWidth="1"/>
    <col min="71" max="71" width="15" style="4" customWidth="1"/>
    <col min="72" max="72" width="10" style="2" customWidth="1"/>
    <col min="73" max="73" width="15" style="16" customWidth="1"/>
    <col min="74" max="74" width="9.25" style="25" customWidth="1"/>
    <col min="75" max="75" width="10" style="11" customWidth="1"/>
    <col min="76" max="77" width="6.5" style="11" customWidth="1"/>
    <col min="78" max="78" width="12.75" style="4" customWidth="1"/>
    <col min="79" max="79" width="10" style="2" customWidth="1"/>
    <col min="80" max="80" width="7.5" style="2" customWidth="1"/>
    <col min="81" max="81" width="18.75" style="3" customWidth="1"/>
    <col min="82" max="82" width="12.5" style="15" customWidth="1"/>
    <col min="83" max="83" width="18.75" style="15" customWidth="1"/>
    <col min="84" max="84" width="11.25" style="4" customWidth="1"/>
    <col min="85" max="86" width="7.5" style="2" customWidth="1"/>
    <col min="87" max="87" width="10" style="31" customWidth="1"/>
    <col min="88" max="88" width="7.5" style="11" customWidth="1"/>
    <col min="89" max="89" width="7.5" style="5" customWidth="1"/>
    <col min="90" max="90" width="15" style="4" customWidth="1"/>
    <col min="91" max="91" width="10" style="2" customWidth="1"/>
    <col min="92" max="92" width="15" style="16" customWidth="1"/>
    <col min="93" max="93" width="9.25" style="25" customWidth="1"/>
    <col min="94" max="94" width="10" style="11" customWidth="1"/>
    <col min="95" max="96" width="6.5" style="11" customWidth="1"/>
    <col min="97" max="97" width="12.75" style="4" customWidth="1"/>
    <col min="98" max="98" width="10" style="2" customWidth="1"/>
    <col min="99" max="99" width="7.5" style="2" customWidth="1"/>
    <col min="100" max="100" width="18.75" style="3" customWidth="1"/>
    <col min="101" max="101" width="12.5" style="15" customWidth="1"/>
    <col min="102" max="102" width="18.75" style="15" customWidth="1"/>
    <col min="103" max="103" width="11.25" style="4" customWidth="1"/>
    <col min="104" max="105" width="7.5" style="2" customWidth="1"/>
    <col min="106" max="106" width="10" style="31" customWidth="1"/>
    <col min="107" max="107" width="7.5" style="11" customWidth="1"/>
    <col min="108" max="108" width="7.5" style="5" customWidth="1"/>
    <col min="109" max="109" width="15" style="4" customWidth="1"/>
    <col min="110" max="110" width="10" style="2" customWidth="1"/>
    <col min="111" max="111" width="15" style="16" customWidth="1"/>
    <col min="112" max="112" width="9.25" style="25" customWidth="1"/>
    <col min="113" max="113" width="10" style="11" customWidth="1"/>
    <col min="114" max="115" width="6.5" style="11" customWidth="1"/>
    <col min="116" max="116" width="12.75" style="4" customWidth="1"/>
    <col min="117" max="117" width="10" style="2" customWidth="1"/>
    <col min="118" max="118" width="7.5" style="2" customWidth="1"/>
    <col min="119" max="119" width="18.75" style="3" customWidth="1"/>
    <col min="120" max="120" width="12.5" style="15" customWidth="1"/>
    <col min="121" max="121" width="18.75" style="15" customWidth="1"/>
    <col min="122" max="122" width="11.25" style="4" customWidth="1"/>
    <col min="123" max="124" width="7.5" style="2" customWidth="1"/>
    <col min="125" max="125" width="10" style="31" customWidth="1"/>
    <col min="126" max="126" width="7.5" style="11" customWidth="1"/>
    <col min="127" max="127" width="7.5" style="5" customWidth="1"/>
    <col min="128" max="128" width="15" style="4" customWidth="1"/>
    <col min="129" max="129" width="10" style="2" customWidth="1"/>
    <col min="130" max="130" width="15" style="16" customWidth="1"/>
    <col min="131" max="131" width="9.25" style="25" customWidth="1"/>
    <col min="132" max="132" width="10" style="11" customWidth="1"/>
    <col min="133" max="134" width="6.5" style="11" customWidth="1"/>
    <col min="135" max="135" width="12.75" style="4" customWidth="1"/>
    <col min="136" max="136" width="10" style="2" customWidth="1"/>
    <col min="137" max="137" width="7.5" style="2" customWidth="1"/>
    <col min="138" max="138" width="18.75" style="3" customWidth="1"/>
    <col min="139" max="139" width="12.5" style="15" customWidth="1"/>
    <col min="140" max="140" width="18.75" style="33" customWidth="1"/>
    <col min="141" max="141" width="11.25" style="4" customWidth="1"/>
    <col min="142" max="142" width="7.5" style="2" customWidth="1"/>
    <col min="143" max="143" width="7.5" style="34" customWidth="1"/>
    <col min="144" max="144" width="10" style="31" customWidth="1"/>
    <col min="145" max="145" width="7.5" style="11" customWidth="1"/>
    <col min="146" max="146" width="7.5" style="5" customWidth="1"/>
    <col min="147" max="147" width="15" style="4" customWidth="1"/>
    <col min="148" max="148" width="10" style="2" customWidth="1"/>
    <col min="149" max="149" width="15" style="16" customWidth="1"/>
    <col min="150" max="150" width="9.25" style="25" customWidth="1"/>
    <col min="151" max="151" width="10" style="11" customWidth="1"/>
    <col min="152" max="153" width="6.5" style="11" customWidth="1"/>
    <col min="154" max="154" width="12.75" style="4" customWidth="1"/>
    <col min="155" max="155" width="10" style="2" customWidth="1"/>
    <col min="156" max="156" width="7.5" style="2" customWidth="1"/>
    <col min="157" max="157" width="18.75" style="3" customWidth="1"/>
    <col min="158" max="158" width="12.5" style="15" customWidth="1"/>
    <col min="159" max="159" width="18.75" style="15" customWidth="1"/>
    <col min="160" max="160" width="11.25" style="4" customWidth="1"/>
    <col min="161" max="162" width="7.5" style="2" customWidth="1"/>
    <col min="163" max="163" width="10" style="31" customWidth="1"/>
    <col min="164" max="164" width="7.5" style="11" customWidth="1"/>
    <col min="165" max="165" width="7.5" style="5" customWidth="1"/>
    <col min="166" max="166" width="15" style="4" customWidth="1"/>
    <col min="167" max="167" width="10" style="2" customWidth="1"/>
    <col min="168" max="168" width="15" style="16" customWidth="1"/>
    <col min="169" max="169" width="9.25" style="25" customWidth="1"/>
    <col min="170" max="170" width="10" style="11" customWidth="1"/>
    <col min="171" max="172" width="6.5" style="11" customWidth="1"/>
    <col min="173" max="173" width="12.75" style="4" customWidth="1"/>
    <col min="174" max="174" width="10" style="2" customWidth="1"/>
    <col min="175" max="175" width="7.5" style="2" customWidth="1"/>
    <col min="176" max="176" width="18.75" style="3" customWidth="1"/>
    <col min="177" max="177" width="12.5" style="15" customWidth="1"/>
    <col min="178" max="178" width="18.75" style="15" customWidth="1"/>
    <col min="179" max="179" width="11.25" style="4" customWidth="1"/>
    <col min="180" max="181" width="7.5" style="2" customWidth="1"/>
    <col min="182" max="182" width="10" style="31" customWidth="1"/>
    <col min="183" max="183" width="7.5" style="11" customWidth="1"/>
    <col min="184" max="184" width="7.5" style="5" customWidth="1"/>
    <col min="185" max="185" width="15" style="4" customWidth="1"/>
    <col min="186" max="186" width="10" style="2" customWidth="1"/>
    <col min="187" max="187" width="15" style="16" customWidth="1"/>
    <col min="188" max="188" width="9.25" style="25" customWidth="1"/>
    <col min="189" max="189" width="10" style="11" customWidth="1"/>
    <col min="190" max="191" width="6.5" style="11" customWidth="1"/>
    <col min="192" max="192" width="12.75" style="4" customWidth="1"/>
    <col min="193" max="193" width="10" style="2" customWidth="1"/>
    <col min="194" max="194" width="7.5" style="2" customWidth="1"/>
    <col min="195" max="195" width="18.75" style="3" customWidth="1"/>
    <col min="196" max="196" width="12.5" style="15" customWidth="1"/>
    <col min="197" max="197" width="18.75" style="15" customWidth="1"/>
    <col min="198" max="198" width="11.25" style="4" customWidth="1"/>
    <col min="199" max="200" width="7.5" style="2" customWidth="1"/>
    <col min="201" max="201" width="10" style="2" customWidth="1"/>
    <col min="202" max="202" width="7.5" style="11" customWidth="1"/>
    <col min="203" max="203" width="7.5" style="5" customWidth="1"/>
    <col min="204" max="204" width="15" style="4" customWidth="1"/>
    <col min="205" max="205" width="10" style="2" customWidth="1"/>
    <col min="206" max="206" width="15" style="16" customWidth="1"/>
    <col min="207" max="207" width="27" style="28" customWidth="1"/>
    <col min="208" max="16384" width="9" style="6"/>
  </cols>
  <sheetData>
    <row r="1" spans="1:207" ht="13.5" customHeight="1" x14ac:dyDescent="0.15">
      <c r="A1" s="76" t="s">
        <v>2</v>
      </c>
      <c r="B1" s="79" t="s">
        <v>9</v>
      </c>
      <c r="C1" s="81" t="s">
        <v>23</v>
      </c>
      <c r="D1" s="82"/>
      <c r="E1" s="83"/>
      <c r="F1" s="68" t="s">
        <v>10</v>
      </c>
      <c r="G1" s="86"/>
      <c r="H1" s="86"/>
      <c r="I1" s="86"/>
      <c r="J1" s="87"/>
      <c r="K1" s="91" t="s">
        <v>5</v>
      </c>
      <c r="L1" s="68" t="s">
        <v>52</v>
      </c>
      <c r="M1" s="69"/>
      <c r="N1" s="69"/>
      <c r="O1" s="69"/>
      <c r="P1" s="70"/>
      <c r="Q1" s="61" t="s">
        <v>65</v>
      </c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3"/>
      <c r="AJ1" s="65" t="s">
        <v>66</v>
      </c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7"/>
      <c r="BC1" s="93" t="s">
        <v>67</v>
      </c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5"/>
      <c r="BV1" s="96" t="s">
        <v>68</v>
      </c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8"/>
      <c r="CO1" s="99" t="s">
        <v>69</v>
      </c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1"/>
      <c r="DH1" s="102" t="s">
        <v>70</v>
      </c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4"/>
      <c r="EA1" s="58" t="s">
        <v>71</v>
      </c>
      <c r="EB1" s="59"/>
      <c r="EC1" s="59"/>
      <c r="ED1" s="59"/>
      <c r="EE1" s="59"/>
      <c r="EF1" s="59"/>
      <c r="EG1" s="59"/>
      <c r="EH1" s="59"/>
      <c r="EI1" s="59"/>
      <c r="EJ1" s="59"/>
      <c r="EK1" s="59"/>
      <c r="EL1" s="59"/>
      <c r="EM1" s="59"/>
      <c r="EN1" s="59"/>
      <c r="EO1" s="59"/>
      <c r="EP1" s="59"/>
      <c r="EQ1" s="59"/>
      <c r="ER1" s="59"/>
      <c r="ES1" s="60"/>
      <c r="ET1" s="105" t="s">
        <v>72</v>
      </c>
      <c r="EU1" s="106"/>
      <c r="EV1" s="106"/>
      <c r="EW1" s="106"/>
      <c r="EX1" s="106"/>
      <c r="EY1" s="106"/>
      <c r="EZ1" s="106"/>
      <c r="FA1" s="106"/>
      <c r="FB1" s="106"/>
      <c r="FC1" s="106"/>
      <c r="FD1" s="106"/>
      <c r="FE1" s="106"/>
      <c r="FF1" s="106"/>
      <c r="FG1" s="106"/>
      <c r="FH1" s="106"/>
      <c r="FI1" s="106"/>
      <c r="FJ1" s="106"/>
      <c r="FK1" s="106"/>
      <c r="FL1" s="107"/>
      <c r="FM1" s="108" t="s">
        <v>73</v>
      </c>
      <c r="FN1" s="109"/>
      <c r="FO1" s="109"/>
      <c r="FP1" s="109"/>
      <c r="FQ1" s="109"/>
      <c r="FR1" s="109"/>
      <c r="FS1" s="109"/>
      <c r="FT1" s="109"/>
      <c r="FU1" s="109"/>
      <c r="FV1" s="109"/>
      <c r="FW1" s="109"/>
      <c r="FX1" s="109"/>
      <c r="FY1" s="109"/>
      <c r="FZ1" s="109"/>
      <c r="GA1" s="109"/>
      <c r="GB1" s="109"/>
      <c r="GC1" s="109"/>
      <c r="GD1" s="109"/>
      <c r="GE1" s="110"/>
      <c r="GF1" s="112" t="s">
        <v>74</v>
      </c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4"/>
      <c r="GY1" s="111" t="s">
        <v>61</v>
      </c>
    </row>
    <row r="2" spans="1:207" ht="13.5" customHeight="1" x14ac:dyDescent="0.15">
      <c r="A2" s="77"/>
      <c r="B2" s="50"/>
      <c r="C2" s="73"/>
      <c r="D2" s="84"/>
      <c r="E2" s="85"/>
      <c r="F2" s="88"/>
      <c r="G2" s="89"/>
      <c r="H2" s="89"/>
      <c r="I2" s="89"/>
      <c r="J2" s="90"/>
      <c r="K2" s="92"/>
      <c r="L2" s="71"/>
      <c r="M2" s="48"/>
      <c r="N2" s="48"/>
      <c r="O2" s="48"/>
      <c r="P2" s="72"/>
      <c r="Q2" s="45" t="s">
        <v>54</v>
      </c>
      <c r="R2" s="47" t="s">
        <v>64</v>
      </c>
      <c r="S2" s="48"/>
      <c r="T2" s="48"/>
      <c r="U2" s="49"/>
      <c r="V2" s="50" t="s">
        <v>57</v>
      </c>
      <c r="W2" s="47" t="s">
        <v>53</v>
      </c>
      <c r="X2" s="48"/>
      <c r="Y2" s="48"/>
      <c r="Z2" s="48"/>
      <c r="AA2" s="49"/>
      <c r="AB2" s="50" t="s">
        <v>48</v>
      </c>
      <c r="AC2" s="50" t="s">
        <v>62</v>
      </c>
      <c r="AD2" s="73" t="s">
        <v>7</v>
      </c>
      <c r="AE2" s="74"/>
      <c r="AF2" s="75"/>
      <c r="AG2" s="52" t="s">
        <v>49</v>
      </c>
      <c r="AH2" s="53" t="s">
        <v>26</v>
      </c>
      <c r="AI2" s="54" t="s">
        <v>50</v>
      </c>
      <c r="AJ2" s="45" t="s">
        <v>54</v>
      </c>
      <c r="AK2" s="47" t="s">
        <v>64</v>
      </c>
      <c r="AL2" s="48"/>
      <c r="AM2" s="48"/>
      <c r="AN2" s="49"/>
      <c r="AO2" s="50" t="s">
        <v>57</v>
      </c>
      <c r="AP2" s="47" t="s">
        <v>53</v>
      </c>
      <c r="AQ2" s="48"/>
      <c r="AR2" s="48"/>
      <c r="AS2" s="48"/>
      <c r="AT2" s="49"/>
      <c r="AU2" s="50" t="s">
        <v>48</v>
      </c>
      <c r="AV2" s="50" t="s">
        <v>62</v>
      </c>
      <c r="AW2" s="73" t="s">
        <v>7</v>
      </c>
      <c r="AX2" s="74"/>
      <c r="AY2" s="75"/>
      <c r="AZ2" s="52" t="s">
        <v>49</v>
      </c>
      <c r="BA2" s="53" t="s">
        <v>26</v>
      </c>
      <c r="BB2" s="54" t="s">
        <v>50</v>
      </c>
      <c r="BC2" s="45" t="s">
        <v>54</v>
      </c>
      <c r="BD2" s="47" t="s">
        <v>64</v>
      </c>
      <c r="BE2" s="48"/>
      <c r="BF2" s="48"/>
      <c r="BG2" s="49"/>
      <c r="BH2" s="50" t="s">
        <v>57</v>
      </c>
      <c r="BI2" s="47" t="s">
        <v>53</v>
      </c>
      <c r="BJ2" s="48"/>
      <c r="BK2" s="48"/>
      <c r="BL2" s="48"/>
      <c r="BM2" s="49"/>
      <c r="BN2" s="50" t="s">
        <v>48</v>
      </c>
      <c r="BO2" s="50" t="s">
        <v>62</v>
      </c>
      <c r="BP2" s="73" t="s">
        <v>7</v>
      </c>
      <c r="BQ2" s="74"/>
      <c r="BR2" s="75"/>
      <c r="BS2" s="52" t="s">
        <v>49</v>
      </c>
      <c r="BT2" s="53" t="s">
        <v>26</v>
      </c>
      <c r="BU2" s="54" t="s">
        <v>50</v>
      </c>
      <c r="BV2" s="45" t="s">
        <v>54</v>
      </c>
      <c r="BW2" s="47" t="s">
        <v>64</v>
      </c>
      <c r="BX2" s="48"/>
      <c r="BY2" s="48"/>
      <c r="BZ2" s="49"/>
      <c r="CA2" s="50" t="s">
        <v>57</v>
      </c>
      <c r="CB2" s="47" t="s">
        <v>53</v>
      </c>
      <c r="CC2" s="48"/>
      <c r="CD2" s="48"/>
      <c r="CE2" s="48"/>
      <c r="CF2" s="49"/>
      <c r="CG2" s="50" t="s">
        <v>48</v>
      </c>
      <c r="CH2" s="50" t="s">
        <v>62</v>
      </c>
      <c r="CI2" s="73" t="s">
        <v>7</v>
      </c>
      <c r="CJ2" s="74"/>
      <c r="CK2" s="75"/>
      <c r="CL2" s="52" t="s">
        <v>49</v>
      </c>
      <c r="CM2" s="53" t="s">
        <v>26</v>
      </c>
      <c r="CN2" s="54" t="s">
        <v>50</v>
      </c>
      <c r="CO2" s="45" t="s">
        <v>54</v>
      </c>
      <c r="CP2" s="47" t="s">
        <v>64</v>
      </c>
      <c r="CQ2" s="48"/>
      <c r="CR2" s="48"/>
      <c r="CS2" s="49"/>
      <c r="CT2" s="50" t="s">
        <v>57</v>
      </c>
      <c r="CU2" s="47" t="s">
        <v>53</v>
      </c>
      <c r="CV2" s="48"/>
      <c r="CW2" s="48"/>
      <c r="CX2" s="48"/>
      <c r="CY2" s="49"/>
      <c r="CZ2" s="50" t="s">
        <v>48</v>
      </c>
      <c r="DA2" s="50" t="s">
        <v>62</v>
      </c>
      <c r="DB2" s="73" t="s">
        <v>7</v>
      </c>
      <c r="DC2" s="74"/>
      <c r="DD2" s="75"/>
      <c r="DE2" s="52" t="s">
        <v>49</v>
      </c>
      <c r="DF2" s="53" t="s">
        <v>26</v>
      </c>
      <c r="DG2" s="54" t="s">
        <v>50</v>
      </c>
      <c r="DH2" s="45" t="s">
        <v>54</v>
      </c>
      <c r="DI2" s="47" t="s">
        <v>64</v>
      </c>
      <c r="DJ2" s="48"/>
      <c r="DK2" s="48"/>
      <c r="DL2" s="49"/>
      <c r="DM2" s="50" t="s">
        <v>57</v>
      </c>
      <c r="DN2" s="47" t="s">
        <v>53</v>
      </c>
      <c r="DO2" s="48"/>
      <c r="DP2" s="48"/>
      <c r="DQ2" s="48"/>
      <c r="DR2" s="49"/>
      <c r="DS2" s="50" t="s">
        <v>48</v>
      </c>
      <c r="DT2" s="50" t="s">
        <v>62</v>
      </c>
      <c r="DU2" s="73" t="s">
        <v>7</v>
      </c>
      <c r="DV2" s="74"/>
      <c r="DW2" s="75"/>
      <c r="DX2" s="52" t="s">
        <v>49</v>
      </c>
      <c r="DY2" s="53" t="s">
        <v>26</v>
      </c>
      <c r="DZ2" s="54" t="s">
        <v>50</v>
      </c>
      <c r="EA2" s="45" t="s">
        <v>54</v>
      </c>
      <c r="EB2" s="47" t="s">
        <v>64</v>
      </c>
      <c r="EC2" s="48"/>
      <c r="ED2" s="48"/>
      <c r="EE2" s="49"/>
      <c r="EF2" s="50" t="s">
        <v>57</v>
      </c>
      <c r="EG2" s="47" t="s">
        <v>53</v>
      </c>
      <c r="EH2" s="48"/>
      <c r="EI2" s="48"/>
      <c r="EJ2" s="48"/>
      <c r="EK2" s="49"/>
      <c r="EL2" s="50" t="s">
        <v>48</v>
      </c>
      <c r="EM2" s="57" t="s">
        <v>62</v>
      </c>
      <c r="EN2" s="73" t="s">
        <v>7</v>
      </c>
      <c r="EO2" s="74"/>
      <c r="EP2" s="75"/>
      <c r="EQ2" s="52" t="s">
        <v>49</v>
      </c>
      <c r="ER2" s="53" t="s">
        <v>26</v>
      </c>
      <c r="ES2" s="54" t="s">
        <v>50</v>
      </c>
      <c r="ET2" s="45" t="s">
        <v>54</v>
      </c>
      <c r="EU2" s="47" t="s">
        <v>64</v>
      </c>
      <c r="EV2" s="48"/>
      <c r="EW2" s="48"/>
      <c r="EX2" s="49"/>
      <c r="EY2" s="50" t="s">
        <v>57</v>
      </c>
      <c r="EZ2" s="47" t="s">
        <v>53</v>
      </c>
      <c r="FA2" s="48"/>
      <c r="FB2" s="48"/>
      <c r="FC2" s="48"/>
      <c r="FD2" s="49"/>
      <c r="FE2" s="50" t="s">
        <v>48</v>
      </c>
      <c r="FF2" s="50" t="s">
        <v>62</v>
      </c>
      <c r="FG2" s="73" t="s">
        <v>7</v>
      </c>
      <c r="FH2" s="74"/>
      <c r="FI2" s="75"/>
      <c r="FJ2" s="52" t="s">
        <v>49</v>
      </c>
      <c r="FK2" s="53" t="s">
        <v>26</v>
      </c>
      <c r="FL2" s="54" t="s">
        <v>50</v>
      </c>
      <c r="FM2" s="45" t="s">
        <v>54</v>
      </c>
      <c r="FN2" s="47" t="s">
        <v>64</v>
      </c>
      <c r="FO2" s="48"/>
      <c r="FP2" s="48"/>
      <c r="FQ2" s="49"/>
      <c r="FR2" s="50" t="s">
        <v>57</v>
      </c>
      <c r="FS2" s="47" t="s">
        <v>53</v>
      </c>
      <c r="FT2" s="48"/>
      <c r="FU2" s="48"/>
      <c r="FV2" s="48"/>
      <c r="FW2" s="49"/>
      <c r="FX2" s="50" t="s">
        <v>48</v>
      </c>
      <c r="FY2" s="50" t="s">
        <v>62</v>
      </c>
      <c r="FZ2" s="73" t="s">
        <v>7</v>
      </c>
      <c r="GA2" s="74"/>
      <c r="GB2" s="75"/>
      <c r="GC2" s="52" t="s">
        <v>49</v>
      </c>
      <c r="GD2" s="53" t="s">
        <v>26</v>
      </c>
      <c r="GE2" s="54" t="s">
        <v>50</v>
      </c>
      <c r="GF2" s="45" t="s">
        <v>54</v>
      </c>
      <c r="GG2" s="47" t="s">
        <v>64</v>
      </c>
      <c r="GH2" s="48"/>
      <c r="GI2" s="48"/>
      <c r="GJ2" s="49"/>
      <c r="GK2" s="50" t="s">
        <v>57</v>
      </c>
      <c r="GL2" s="47" t="s">
        <v>53</v>
      </c>
      <c r="GM2" s="48"/>
      <c r="GN2" s="48"/>
      <c r="GO2" s="48"/>
      <c r="GP2" s="49"/>
      <c r="GQ2" s="50" t="s">
        <v>48</v>
      </c>
      <c r="GR2" s="50" t="s">
        <v>62</v>
      </c>
      <c r="GS2" s="73" t="s">
        <v>7</v>
      </c>
      <c r="GT2" s="74"/>
      <c r="GU2" s="75"/>
      <c r="GV2" s="52" t="s">
        <v>49</v>
      </c>
      <c r="GW2" s="53" t="s">
        <v>26</v>
      </c>
      <c r="GX2" s="54" t="s">
        <v>50</v>
      </c>
      <c r="GY2" s="111"/>
    </row>
    <row r="3" spans="1:207" ht="15" customHeight="1" thickBot="1" x14ac:dyDescent="0.2">
      <c r="A3" s="78"/>
      <c r="B3" s="80"/>
      <c r="C3" s="7" t="s">
        <v>22</v>
      </c>
      <c r="D3" s="7" t="s">
        <v>12</v>
      </c>
      <c r="E3" s="7" t="s">
        <v>35</v>
      </c>
      <c r="F3" s="8" t="s">
        <v>11</v>
      </c>
      <c r="G3" s="13" t="s">
        <v>93</v>
      </c>
      <c r="H3" s="14" t="s">
        <v>15</v>
      </c>
      <c r="I3" s="14" t="s">
        <v>47</v>
      </c>
      <c r="J3" s="10" t="s">
        <v>1</v>
      </c>
      <c r="K3" s="56"/>
      <c r="L3" s="8" t="s">
        <v>17</v>
      </c>
      <c r="M3" s="13" t="s">
        <v>93</v>
      </c>
      <c r="N3" s="14" t="s">
        <v>94</v>
      </c>
      <c r="O3" s="14" t="s">
        <v>0</v>
      </c>
      <c r="P3" s="22" t="s">
        <v>1</v>
      </c>
      <c r="Q3" s="46"/>
      <c r="R3" s="21" t="s">
        <v>56</v>
      </c>
      <c r="S3" s="21" t="s">
        <v>24</v>
      </c>
      <c r="T3" s="21" t="s">
        <v>30</v>
      </c>
      <c r="U3" s="9" t="s">
        <v>32</v>
      </c>
      <c r="V3" s="56"/>
      <c r="W3" s="8" t="s">
        <v>51</v>
      </c>
      <c r="X3" s="13" t="s">
        <v>96</v>
      </c>
      <c r="Y3" s="14" t="s">
        <v>95</v>
      </c>
      <c r="Z3" s="14" t="s">
        <v>0</v>
      </c>
      <c r="AA3" s="9" t="s">
        <v>1</v>
      </c>
      <c r="AB3" s="51"/>
      <c r="AC3" s="56"/>
      <c r="AD3" s="30" t="s">
        <v>58</v>
      </c>
      <c r="AE3" s="29" t="s">
        <v>59</v>
      </c>
      <c r="AF3" s="27" t="s">
        <v>60</v>
      </c>
      <c r="AG3" s="51"/>
      <c r="AH3" s="51"/>
      <c r="AI3" s="55"/>
      <c r="AJ3" s="64"/>
      <c r="AK3" s="21" t="s">
        <v>56</v>
      </c>
      <c r="AL3" s="21" t="s">
        <v>24</v>
      </c>
      <c r="AM3" s="21" t="s">
        <v>30</v>
      </c>
      <c r="AN3" s="9" t="s">
        <v>32</v>
      </c>
      <c r="AO3" s="56"/>
      <c r="AP3" s="8" t="s">
        <v>51</v>
      </c>
      <c r="AQ3" s="13" t="s">
        <v>96</v>
      </c>
      <c r="AR3" s="14" t="s">
        <v>95</v>
      </c>
      <c r="AS3" s="14" t="s">
        <v>0</v>
      </c>
      <c r="AT3" s="9" t="s">
        <v>1</v>
      </c>
      <c r="AU3" s="51"/>
      <c r="AV3" s="51"/>
      <c r="AW3" s="30" t="s">
        <v>58</v>
      </c>
      <c r="AX3" s="29" t="s">
        <v>59</v>
      </c>
      <c r="AY3" s="27" t="s">
        <v>60</v>
      </c>
      <c r="AZ3" s="51"/>
      <c r="BA3" s="51"/>
      <c r="BB3" s="55"/>
      <c r="BC3" s="46"/>
      <c r="BD3" s="21" t="s">
        <v>56</v>
      </c>
      <c r="BE3" s="21" t="s">
        <v>24</v>
      </c>
      <c r="BF3" s="21" t="s">
        <v>30</v>
      </c>
      <c r="BG3" s="9" t="s">
        <v>32</v>
      </c>
      <c r="BH3" s="56"/>
      <c r="BI3" s="8" t="s">
        <v>51</v>
      </c>
      <c r="BJ3" s="13" t="s">
        <v>96</v>
      </c>
      <c r="BK3" s="14" t="s">
        <v>95</v>
      </c>
      <c r="BL3" s="14" t="s">
        <v>0</v>
      </c>
      <c r="BM3" s="9" t="s">
        <v>1</v>
      </c>
      <c r="BN3" s="51"/>
      <c r="BO3" s="51"/>
      <c r="BP3" s="30" t="s">
        <v>58</v>
      </c>
      <c r="BQ3" s="29" t="s">
        <v>59</v>
      </c>
      <c r="BR3" s="27" t="s">
        <v>60</v>
      </c>
      <c r="BS3" s="51"/>
      <c r="BT3" s="51"/>
      <c r="BU3" s="55"/>
      <c r="BV3" s="46"/>
      <c r="BW3" s="21" t="s">
        <v>56</v>
      </c>
      <c r="BX3" s="21" t="s">
        <v>24</v>
      </c>
      <c r="BY3" s="21" t="s">
        <v>30</v>
      </c>
      <c r="BZ3" s="9" t="s">
        <v>32</v>
      </c>
      <c r="CA3" s="56"/>
      <c r="CB3" s="8" t="s">
        <v>51</v>
      </c>
      <c r="CC3" s="13" t="s">
        <v>96</v>
      </c>
      <c r="CD3" s="14" t="s">
        <v>95</v>
      </c>
      <c r="CE3" s="14" t="s">
        <v>0</v>
      </c>
      <c r="CF3" s="9" t="s">
        <v>1</v>
      </c>
      <c r="CG3" s="51"/>
      <c r="CH3" s="51"/>
      <c r="CI3" s="30" t="s">
        <v>58</v>
      </c>
      <c r="CJ3" s="29" t="s">
        <v>59</v>
      </c>
      <c r="CK3" s="27" t="s">
        <v>60</v>
      </c>
      <c r="CL3" s="51"/>
      <c r="CM3" s="51"/>
      <c r="CN3" s="55"/>
      <c r="CO3" s="46"/>
      <c r="CP3" s="21" t="s">
        <v>56</v>
      </c>
      <c r="CQ3" s="21" t="s">
        <v>24</v>
      </c>
      <c r="CR3" s="21" t="s">
        <v>30</v>
      </c>
      <c r="CS3" s="9" t="s">
        <v>32</v>
      </c>
      <c r="CT3" s="56"/>
      <c r="CU3" s="8" t="s">
        <v>51</v>
      </c>
      <c r="CV3" s="13" t="s">
        <v>93</v>
      </c>
      <c r="CW3" s="14" t="s">
        <v>97</v>
      </c>
      <c r="CX3" s="14" t="s">
        <v>0</v>
      </c>
      <c r="CY3" s="9" t="s">
        <v>1</v>
      </c>
      <c r="CZ3" s="51"/>
      <c r="DA3" s="51"/>
      <c r="DB3" s="30" t="s">
        <v>58</v>
      </c>
      <c r="DC3" s="29" t="s">
        <v>59</v>
      </c>
      <c r="DD3" s="27" t="s">
        <v>60</v>
      </c>
      <c r="DE3" s="51"/>
      <c r="DF3" s="51"/>
      <c r="DG3" s="55"/>
      <c r="DH3" s="46"/>
      <c r="DI3" s="21" t="s">
        <v>56</v>
      </c>
      <c r="DJ3" s="21" t="s">
        <v>24</v>
      </c>
      <c r="DK3" s="21" t="s">
        <v>30</v>
      </c>
      <c r="DL3" s="9" t="s">
        <v>32</v>
      </c>
      <c r="DM3" s="56"/>
      <c r="DN3" s="8" t="s">
        <v>51</v>
      </c>
      <c r="DO3" s="13" t="s">
        <v>96</v>
      </c>
      <c r="DP3" s="14" t="s">
        <v>95</v>
      </c>
      <c r="DQ3" s="14" t="s">
        <v>0</v>
      </c>
      <c r="DR3" s="9" t="s">
        <v>1</v>
      </c>
      <c r="DS3" s="51"/>
      <c r="DT3" s="51"/>
      <c r="DU3" s="30" t="s">
        <v>58</v>
      </c>
      <c r="DV3" s="29" t="s">
        <v>59</v>
      </c>
      <c r="DW3" s="27" t="s">
        <v>60</v>
      </c>
      <c r="DX3" s="51"/>
      <c r="DY3" s="51"/>
      <c r="DZ3" s="55"/>
      <c r="EA3" s="46"/>
      <c r="EB3" s="21" t="s">
        <v>56</v>
      </c>
      <c r="EC3" s="21" t="s">
        <v>24</v>
      </c>
      <c r="ED3" s="21" t="s">
        <v>30</v>
      </c>
      <c r="EE3" s="9" t="s">
        <v>32</v>
      </c>
      <c r="EF3" s="56"/>
      <c r="EG3" s="8" t="s">
        <v>51</v>
      </c>
      <c r="EH3" s="13" t="s">
        <v>96</v>
      </c>
      <c r="EI3" s="14" t="s">
        <v>95</v>
      </c>
      <c r="EJ3" s="32" t="s">
        <v>0</v>
      </c>
      <c r="EK3" s="9" t="s">
        <v>1</v>
      </c>
      <c r="EL3" s="51"/>
      <c r="EM3" s="51"/>
      <c r="EN3" s="30" t="s">
        <v>58</v>
      </c>
      <c r="EO3" s="29" t="s">
        <v>59</v>
      </c>
      <c r="EP3" s="27" t="s">
        <v>60</v>
      </c>
      <c r="EQ3" s="51"/>
      <c r="ER3" s="51"/>
      <c r="ES3" s="55"/>
      <c r="ET3" s="46"/>
      <c r="EU3" s="21" t="s">
        <v>56</v>
      </c>
      <c r="EV3" s="21" t="s">
        <v>24</v>
      </c>
      <c r="EW3" s="21" t="s">
        <v>30</v>
      </c>
      <c r="EX3" s="9" t="s">
        <v>32</v>
      </c>
      <c r="EY3" s="56"/>
      <c r="EZ3" s="8" t="s">
        <v>51</v>
      </c>
      <c r="FA3" s="13" t="s">
        <v>96</v>
      </c>
      <c r="FB3" s="14" t="s">
        <v>95</v>
      </c>
      <c r="FC3" s="14" t="s">
        <v>0</v>
      </c>
      <c r="FD3" s="9" t="s">
        <v>1</v>
      </c>
      <c r="FE3" s="51"/>
      <c r="FF3" s="51"/>
      <c r="FG3" s="30" t="s">
        <v>58</v>
      </c>
      <c r="FH3" s="29" t="s">
        <v>59</v>
      </c>
      <c r="FI3" s="27" t="s">
        <v>60</v>
      </c>
      <c r="FJ3" s="51"/>
      <c r="FK3" s="51"/>
      <c r="FL3" s="55"/>
      <c r="FM3" s="46"/>
      <c r="FN3" s="21" t="s">
        <v>56</v>
      </c>
      <c r="FO3" s="21" t="s">
        <v>24</v>
      </c>
      <c r="FP3" s="21" t="s">
        <v>30</v>
      </c>
      <c r="FQ3" s="9" t="s">
        <v>32</v>
      </c>
      <c r="FR3" s="56"/>
      <c r="FS3" s="8" t="s">
        <v>51</v>
      </c>
      <c r="FT3" s="13" t="s">
        <v>96</v>
      </c>
      <c r="FU3" s="14" t="s">
        <v>95</v>
      </c>
      <c r="FV3" s="14" t="s">
        <v>0</v>
      </c>
      <c r="FW3" s="9" t="s">
        <v>1</v>
      </c>
      <c r="FX3" s="51"/>
      <c r="FY3" s="51"/>
      <c r="FZ3" s="30" t="s">
        <v>58</v>
      </c>
      <c r="GA3" s="29" t="s">
        <v>59</v>
      </c>
      <c r="GB3" s="27" t="s">
        <v>60</v>
      </c>
      <c r="GC3" s="51"/>
      <c r="GD3" s="51"/>
      <c r="GE3" s="55"/>
      <c r="GF3" s="46"/>
      <c r="GG3" s="21" t="s">
        <v>56</v>
      </c>
      <c r="GH3" s="21" t="s">
        <v>24</v>
      </c>
      <c r="GI3" s="21" t="s">
        <v>30</v>
      </c>
      <c r="GJ3" s="9" t="s">
        <v>32</v>
      </c>
      <c r="GK3" s="56"/>
      <c r="GL3" s="8" t="s">
        <v>51</v>
      </c>
      <c r="GM3" s="13" t="s">
        <v>96</v>
      </c>
      <c r="GN3" s="14" t="s">
        <v>95</v>
      </c>
      <c r="GO3" s="14" t="s">
        <v>0</v>
      </c>
      <c r="GP3" s="9" t="s">
        <v>1</v>
      </c>
      <c r="GQ3" s="51"/>
      <c r="GR3" s="51"/>
      <c r="GS3" s="8" t="s">
        <v>58</v>
      </c>
      <c r="GT3" s="26" t="s">
        <v>59</v>
      </c>
      <c r="GU3" s="27" t="s">
        <v>60</v>
      </c>
      <c r="GV3" s="51"/>
      <c r="GW3" s="51"/>
      <c r="GX3" s="55"/>
      <c r="GY3" s="111"/>
    </row>
    <row r="4" spans="1:207" ht="13.5" customHeight="1" x14ac:dyDescent="0.15">
      <c r="A4" s="12">
        <v>1</v>
      </c>
      <c r="Q4" s="24"/>
      <c r="BC4" s="24"/>
      <c r="BV4" s="24"/>
      <c r="CO4" s="24"/>
    </row>
    <row r="5" spans="1:207" ht="13.5" customHeight="1" x14ac:dyDescent="0.15">
      <c r="A5" s="12">
        <v>2</v>
      </c>
      <c r="Q5" s="24"/>
      <c r="BC5" s="24"/>
      <c r="BV5" s="24"/>
      <c r="CO5" s="24"/>
    </row>
    <row r="6" spans="1:207" ht="13.5" customHeight="1" x14ac:dyDescent="0.15">
      <c r="A6" s="12">
        <v>3</v>
      </c>
      <c r="Q6" s="24"/>
      <c r="BC6" s="24"/>
      <c r="BV6" s="24"/>
      <c r="CO6" s="24"/>
    </row>
    <row r="7" spans="1:207" ht="13.5" customHeight="1" x14ac:dyDescent="0.15">
      <c r="A7" s="12">
        <v>4</v>
      </c>
      <c r="Q7" s="24"/>
      <c r="BC7" s="24"/>
      <c r="BV7" s="24"/>
      <c r="CO7" s="24"/>
    </row>
    <row r="8" spans="1:207" ht="13.5" customHeight="1" x14ac:dyDescent="0.15">
      <c r="A8" s="12">
        <v>5</v>
      </c>
      <c r="Q8" s="24"/>
      <c r="BC8" s="24"/>
      <c r="BV8" s="24"/>
      <c r="CO8" s="24"/>
    </row>
    <row r="9" spans="1:207" ht="13.5" customHeight="1" x14ac:dyDescent="0.15">
      <c r="A9" s="12">
        <v>6</v>
      </c>
      <c r="Q9" s="24"/>
      <c r="BC9" s="24"/>
      <c r="BV9" s="24"/>
      <c r="CO9" s="24"/>
    </row>
    <row r="10" spans="1:207" ht="13.5" customHeight="1" x14ac:dyDescent="0.15">
      <c r="A10" s="12">
        <v>7</v>
      </c>
      <c r="Q10" s="24"/>
      <c r="BC10" s="24"/>
      <c r="BV10" s="24"/>
      <c r="CO10" s="24"/>
    </row>
    <row r="11" spans="1:207" ht="13.5" customHeight="1" x14ac:dyDescent="0.15">
      <c r="A11" s="12">
        <v>8</v>
      </c>
      <c r="Q11" s="24"/>
      <c r="BC11" s="24"/>
      <c r="BV11" s="24"/>
      <c r="CO11" s="24"/>
    </row>
    <row r="12" spans="1:207" ht="13.5" customHeight="1" x14ac:dyDescent="0.15">
      <c r="A12" s="12">
        <v>9</v>
      </c>
      <c r="Q12" s="24"/>
      <c r="BC12" s="24"/>
      <c r="BV12" s="24"/>
      <c r="CO12" s="24"/>
    </row>
    <row r="13" spans="1:207" ht="13.5" customHeight="1" x14ac:dyDescent="0.15">
      <c r="A13" s="12">
        <v>10</v>
      </c>
      <c r="Q13" s="24"/>
      <c r="BC13" s="24"/>
      <c r="BV13" s="24"/>
      <c r="CO13" s="24"/>
    </row>
    <row r="14" spans="1:207" ht="13.5" customHeight="1" x14ac:dyDescent="0.15">
      <c r="A14" s="12">
        <v>11</v>
      </c>
      <c r="Q14" s="24"/>
      <c r="BC14" s="24"/>
      <c r="BV14" s="24"/>
      <c r="CO14" s="24"/>
    </row>
    <row r="15" spans="1:207" ht="13.5" customHeight="1" x14ac:dyDescent="0.15">
      <c r="A15" s="12">
        <v>12</v>
      </c>
      <c r="Q15" s="24"/>
      <c r="BC15" s="24"/>
      <c r="BV15" s="24"/>
      <c r="CO15" s="24"/>
    </row>
    <row r="16" spans="1:207" ht="13.5" customHeight="1" x14ac:dyDescent="0.15">
      <c r="A16" s="12">
        <v>13</v>
      </c>
      <c r="Q16" s="24"/>
      <c r="BC16" s="24"/>
      <c r="BV16" s="24"/>
      <c r="CO16" s="24"/>
    </row>
    <row r="17" spans="1:93" ht="13.5" customHeight="1" x14ac:dyDescent="0.15">
      <c r="A17" s="12">
        <v>14</v>
      </c>
      <c r="Q17" s="24"/>
      <c r="BC17" s="24"/>
      <c r="BV17" s="24"/>
      <c r="CO17" s="24"/>
    </row>
    <row r="18" spans="1:93" ht="13.5" customHeight="1" x14ac:dyDescent="0.15">
      <c r="A18" s="12">
        <v>15</v>
      </c>
      <c r="Q18" s="24"/>
      <c r="BC18" s="24"/>
      <c r="BV18" s="24"/>
      <c r="CO18" s="24"/>
    </row>
    <row r="19" spans="1:93" ht="13.5" customHeight="1" x14ac:dyDescent="0.15">
      <c r="A19" s="12">
        <v>16</v>
      </c>
      <c r="Q19" s="24"/>
      <c r="BC19" s="24"/>
      <c r="BV19" s="24"/>
      <c r="CO19" s="24"/>
    </row>
    <row r="20" spans="1:93" ht="13.5" customHeight="1" x14ac:dyDescent="0.15">
      <c r="A20" s="12">
        <v>17</v>
      </c>
      <c r="Q20" s="24"/>
      <c r="BC20" s="24"/>
      <c r="BV20" s="24"/>
      <c r="CO20" s="24"/>
    </row>
    <row r="21" spans="1:93" ht="13.5" customHeight="1" x14ac:dyDescent="0.15">
      <c r="A21" s="12">
        <v>18</v>
      </c>
      <c r="Q21" s="24"/>
      <c r="BC21" s="24"/>
      <c r="BV21" s="24"/>
      <c r="CO21" s="24"/>
    </row>
    <row r="22" spans="1:93" ht="13.5" customHeight="1" x14ac:dyDescent="0.15">
      <c r="A22" s="12">
        <v>19</v>
      </c>
      <c r="Q22" s="24"/>
      <c r="BC22" s="24"/>
      <c r="BV22" s="24"/>
      <c r="CO22" s="24"/>
    </row>
    <row r="23" spans="1:93" ht="13.5" customHeight="1" x14ac:dyDescent="0.15">
      <c r="A23" s="12">
        <v>20</v>
      </c>
      <c r="Q23" s="24"/>
      <c r="BC23" s="24"/>
      <c r="BV23" s="24"/>
      <c r="CO23" s="24"/>
    </row>
    <row r="24" spans="1:93" ht="13.5" customHeight="1" x14ac:dyDescent="0.15">
      <c r="A24" s="12">
        <v>21</v>
      </c>
      <c r="Q24" s="24"/>
      <c r="BC24" s="24"/>
      <c r="BV24" s="24"/>
      <c r="CO24" s="24"/>
    </row>
    <row r="25" spans="1:93" ht="13.5" customHeight="1" x14ac:dyDescent="0.15">
      <c r="A25" s="12">
        <v>22</v>
      </c>
      <c r="Q25" s="24"/>
      <c r="BC25" s="24"/>
      <c r="BV25" s="24"/>
      <c r="CO25" s="24"/>
    </row>
    <row r="26" spans="1:93" ht="13.5" customHeight="1" x14ac:dyDescent="0.15">
      <c r="A26" s="12">
        <v>23</v>
      </c>
      <c r="Q26" s="24"/>
      <c r="BC26" s="24"/>
      <c r="BV26" s="24"/>
      <c r="CO26" s="24"/>
    </row>
    <row r="27" spans="1:93" ht="13.5" customHeight="1" x14ac:dyDescent="0.15">
      <c r="A27" s="12">
        <v>24</v>
      </c>
      <c r="Q27" s="24"/>
      <c r="BC27" s="24"/>
      <c r="BV27" s="24"/>
      <c r="CO27" s="24"/>
    </row>
    <row r="28" spans="1:93" ht="13.5" customHeight="1" x14ac:dyDescent="0.15">
      <c r="A28" s="12">
        <v>25</v>
      </c>
      <c r="Q28" s="24"/>
      <c r="BC28" s="24"/>
      <c r="BV28" s="24"/>
      <c r="CO28" s="24"/>
    </row>
    <row r="29" spans="1:93" ht="13.5" customHeight="1" x14ac:dyDescent="0.15">
      <c r="A29" s="12">
        <v>26</v>
      </c>
      <c r="Q29" s="24"/>
      <c r="BC29" s="24"/>
      <c r="BV29" s="24"/>
      <c r="CO29" s="24"/>
    </row>
    <row r="30" spans="1:93" ht="13.5" customHeight="1" x14ac:dyDescent="0.15">
      <c r="A30" s="12">
        <v>27</v>
      </c>
      <c r="Q30" s="24"/>
      <c r="BC30" s="24"/>
      <c r="BV30" s="24"/>
      <c r="CO30" s="24"/>
    </row>
    <row r="31" spans="1:93" ht="13.5" customHeight="1" x14ac:dyDescent="0.15">
      <c r="A31" s="12">
        <v>28</v>
      </c>
      <c r="Q31" s="24"/>
      <c r="BC31" s="24"/>
      <c r="BV31" s="24"/>
      <c r="CO31" s="24"/>
    </row>
    <row r="32" spans="1:93" ht="13.5" customHeight="1" x14ac:dyDescent="0.15">
      <c r="A32" s="12">
        <v>29</v>
      </c>
      <c r="Q32" s="24"/>
      <c r="BC32" s="24"/>
      <c r="BV32" s="24"/>
      <c r="CO32" s="24"/>
    </row>
    <row r="33" spans="1:93" ht="13.5" customHeight="1" x14ac:dyDescent="0.15">
      <c r="A33" s="12">
        <v>30</v>
      </c>
      <c r="Q33" s="24"/>
      <c r="BC33" s="24"/>
      <c r="BV33" s="24"/>
      <c r="CO33" s="24"/>
    </row>
    <row r="34" spans="1:93" ht="13.5" customHeight="1" x14ac:dyDescent="0.15">
      <c r="A34" s="12">
        <v>31</v>
      </c>
      <c r="Q34" s="24"/>
      <c r="BC34" s="24"/>
      <c r="BV34" s="24"/>
      <c r="CO34" s="24"/>
    </row>
    <row r="35" spans="1:93" ht="13.5" customHeight="1" x14ac:dyDescent="0.15">
      <c r="A35" s="12">
        <v>32</v>
      </c>
      <c r="Q35" s="24"/>
      <c r="BC35" s="24"/>
      <c r="BV35" s="24"/>
      <c r="CO35" s="24"/>
    </row>
    <row r="36" spans="1:93" ht="13.5" customHeight="1" x14ac:dyDescent="0.15">
      <c r="A36" s="12">
        <v>33</v>
      </c>
      <c r="Q36" s="24"/>
      <c r="BC36" s="24"/>
      <c r="BV36" s="24"/>
      <c r="CO36" s="24"/>
    </row>
    <row r="37" spans="1:93" ht="13.5" customHeight="1" x14ac:dyDescent="0.15">
      <c r="A37" s="12">
        <v>34</v>
      </c>
      <c r="Q37" s="24"/>
      <c r="BC37" s="24"/>
      <c r="BV37" s="24"/>
      <c r="CO37" s="24"/>
    </row>
    <row r="38" spans="1:93" ht="13.5" customHeight="1" x14ac:dyDescent="0.15">
      <c r="A38" s="12">
        <v>35</v>
      </c>
      <c r="Q38" s="24"/>
      <c r="BC38" s="24"/>
      <c r="BV38" s="24"/>
      <c r="CO38" s="24"/>
    </row>
    <row r="39" spans="1:93" ht="13.5" customHeight="1" x14ac:dyDescent="0.15">
      <c r="A39" s="12">
        <v>36</v>
      </c>
      <c r="Q39" s="24"/>
      <c r="BC39" s="24"/>
      <c r="BV39" s="24"/>
      <c r="CO39" s="24"/>
    </row>
    <row r="40" spans="1:93" ht="13.5" customHeight="1" x14ac:dyDescent="0.15">
      <c r="A40" s="12">
        <v>37</v>
      </c>
      <c r="Q40" s="24"/>
      <c r="BC40" s="24"/>
      <c r="BV40" s="24"/>
      <c r="CO40" s="24"/>
    </row>
    <row r="41" spans="1:93" ht="13.5" customHeight="1" x14ac:dyDescent="0.15">
      <c r="A41" s="12">
        <v>38</v>
      </c>
      <c r="Q41" s="24"/>
      <c r="BC41" s="24"/>
      <c r="BV41" s="24"/>
      <c r="CO41" s="24"/>
    </row>
    <row r="42" spans="1:93" ht="13.5" customHeight="1" x14ac:dyDescent="0.15">
      <c r="A42" s="12">
        <v>39</v>
      </c>
      <c r="Q42" s="24"/>
      <c r="BC42" s="24"/>
      <c r="BV42" s="24"/>
      <c r="CO42" s="24"/>
    </row>
    <row r="43" spans="1:93" ht="13.5" customHeight="1" x14ac:dyDescent="0.15">
      <c r="A43" s="12">
        <v>40</v>
      </c>
      <c r="Q43" s="24"/>
      <c r="BC43" s="24"/>
      <c r="BV43" s="24"/>
      <c r="CO43" s="24"/>
    </row>
    <row r="44" spans="1:93" ht="13.5" customHeight="1" x14ac:dyDescent="0.15">
      <c r="A44" s="12">
        <v>41</v>
      </c>
      <c r="Q44" s="24"/>
      <c r="BC44" s="24"/>
      <c r="BV44" s="24"/>
      <c r="CO44" s="24"/>
    </row>
    <row r="45" spans="1:93" ht="13.5" customHeight="1" x14ac:dyDescent="0.15">
      <c r="A45" s="12">
        <v>42</v>
      </c>
      <c r="Q45" s="24"/>
      <c r="BC45" s="24"/>
      <c r="BV45" s="24"/>
      <c r="CO45" s="24"/>
    </row>
    <row r="46" spans="1:93" ht="13.5" customHeight="1" x14ac:dyDescent="0.15">
      <c r="A46" s="12">
        <v>43</v>
      </c>
      <c r="Q46" s="24"/>
      <c r="BC46" s="24"/>
      <c r="BV46" s="24"/>
      <c r="CO46" s="24"/>
    </row>
    <row r="47" spans="1:93" ht="13.5" customHeight="1" x14ac:dyDescent="0.15">
      <c r="A47" s="12">
        <v>44</v>
      </c>
      <c r="Q47" s="24"/>
      <c r="BC47" s="24"/>
      <c r="BV47" s="24"/>
      <c r="CO47" s="24"/>
    </row>
    <row r="48" spans="1:93" ht="13.5" customHeight="1" x14ac:dyDescent="0.15">
      <c r="A48" s="12">
        <v>45</v>
      </c>
      <c r="Q48" s="24"/>
      <c r="BC48" s="24"/>
      <c r="BV48" s="24"/>
      <c r="CO48" s="24"/>
    </row>
    <row r="49" spans="1:93" ht="13.5" customHeight="1" x14ac:dyDescent="0.15">
      <c r="A49" s="12">
        <v>46</v>
      </c>
      <c r="Q49" s="24"/>
      <c r="BC49" s="24"/>
      <c r="BV49" s="24"/>
      <c r="CO49" s="24"/>
    </row>
    <row r="50" spans="1:93" ht="13.5" customHeight="1" x14ac:dyDescent="0.15">
      <c r="A50" s="12">
        <v>47</v>
      </c>
      <c r="Q50" s="24"/>
      <c r="BC50" s="24"/>
      <c r="BV50" s="24"/>
      <c r="CO50" s="24"/>
    </row>
    <row r="51" spans="1:93" ht="13.5" customHeight="1" x14ac:dyDescent="0.15">
      <c r="A51" s="12">
        <v>48</v>
      </c>
      <c r="Q51" s="24"/>
      <c r="BC51" s="24"/>
      <c r="BV51" s="24"/>
      <c r="CO51" s="24"/>
    </row>
    <row r="52" spans="1:93" ht="13.5" customHeight="1" x14ac:dyDescent="0.15">
      <c r="A52" s="12">
        <v>49</v>
      </c>
      <c r="Q52" s="24"/>
      <c r="BC52" s="24"/>
      <c r="BV52" s="24"/>
      <c r="CO52" s="24"/>
    </row>
    <row r="53" spans="1:93" ht="13.5" customHeight="1" x14ac:dyDescent="0.15">
      <c r="A53" s="12">
        <v>50</v>
      </c>
      <c r="Q53" s="24"/>
      <c r="BC53" s="24"/>
      <c r="BV53" s="24"/>
      <c r="CO53" s="24"/>
    </row>
    <row r="54" spans="1:93" ht="13.5" customHeight="1" x14ac:dyDescent="0.15">
      <c r="A54" s="12">
        <v>51</v>
      </c>
      <c r="Q54" s="24"/>
      <c r="BC54" s="24"/>
      <c r="BV54" s="24"/>
      <c r="CO54" s="24"/>
    </row>
    <row r="55" spans="1:93" ht="13.5" customHeight="1" x14ac:dyDescent="0.15">
      <c r="A55" s="12">
        <v>52</v>
      </c>
      <c r="Q55" s="24"/>
      <c r="BC55" s="24"/>
      <c r="BV55" s="24"/>
      <c r="CO55" s="24"/>
    </row>
    <row r="56" spans="1:93" ht="13.5" customHeight="1" x14ac:dyDescent="0.15">
      <c r="A56" s="12">
        <v>53</v>
      </c>
      <c r="Q56" s="24"/>
      <c r="BC56" s="24"/>
      <c r="BV56" s="24"/>
      <c r="CO56" s="24"/>
    </row>
    <row r="57" spans="1:93" ht="13.5" customHeight="1" x14ac:dyDescent="0.15">
      <c r="A57" s="12">
        <v>54</v>
      </c>
      <c r="Q57" s="24"/>
      <c r="BC57" s="24"/>
      <c r="BV57" s="24"/>
      <c r="CO57" s="24"/>
    </row>
    <row r="58" spans="1:93" ht="13.5" customHeight="1" x14ac:dyDescent="0.15">
      <c r="A58" s="12">
        <v>55</v>
      </c>
      <c r="Q58" s="24"/>
      <c r="BC58" s="24"/>
      <c r="BV58" s="24"/>
      <c r="CO58" s="24"/>
    </row>
    <row r="59" spans="1:93" ht="13.5" customHeight="1" x14ac:dyDescent="0.15">
      <c r="A59" s="12">
        <v>56</v>
      </c>
      <c r="Q59" s="24"/>
      <c r="BC59" s="24"/>
      <c r="BV59" s="24"/>
      <c r="CO59" s="24"/>
    </row>
    <row r="60" spans="1:93" ht="13.5" customHeight="1" x14ac:dyDescent="0.15">
      <c r="A60" s="12">
        <v>57</v>
      </c>
      <c r="Q60" s="24"/>
      <c r="BC60" s="24"/>
      <c r="BV60" s="24"/>
      <c r="CO60" s="24"/>
    </row>
    <row r="61" spans="1:93" ht="13.5" customHeight="1" x14ac:dyDescent="0.15">
      <c r="A61" s="12">
        <v>58</v>
      </c>
      <c r="Q61" s="24"/>
      <c r="BC61" s="24"/>
      <c r="BV61" s="24"/>
      <c r="CO61" s="24"/>
    </row>
    <row r="62" spans="1:93" ht="13.5" customHeight="1" x14ac:dyDescent="0.15">
      <c r="A62" s="12">
        <v>59</v>
      </c>
      <c r="Q62" s="24"/>
      <c r="BC62" s="24"/>
      <c r="BV62" s="24"/>
      <c r="CO62" s="24"/>
    </row>
    <row r="63" spans="1:93" ht="13.5" customHeight="1" x14ac:dyDescent="0.15">
      <c r="A63" s="12">
        <v>60</v>
      </c>
      <c r="Q63" s="24"/>
      <c r="BC63" s="24"/>
      <c r="BV63" s="24"/>
      <c r="CO63" s="24"/>
    </row>
    <row r="64" spans="1:93" ht="13.5" customHeight="1" x14ac:dyDescent="0.15">
      <c r="A64" s="12">
        <v>61</v>
      </c>
      <c r="Q64" s="24"/>
      <c r="BC64" s="24"/>
      <c r="BV64" s="24"/>
      <c r="CO64" s="24"/>
    </row>
    <row r="65" spans="1:93" ht="13.5" customHeight="1" x14ac:dyDescent="0.15">
      <c r="A65" s="12">
        <v>62</v>
      </c>
      <c r="Q65" s="24"/>
      <c r="BC65" s="24"/>
      <c r="BV65" s="24"/>
      <c r="CO65" s="24"/>
    </row>
    <row r="66" spans="1:93" ht="13.5" customHeight="1" x14ac:dyDescent="0.15">
      <c r="A66" s="12">
        <v>63</v>
      </c>
      <c r="Q66" s="24"/>
      <c r="BC66" s="24"/>
      <c r="BV66" s="24"/>
      <c r="CO66" s="24"/>
    </row>
    <row r="67" spans="1:93" ht="13.5" customHeight="1" x14ac:dyDescent="0.15">
      <c r="A67" s="12">
        <v>64</v>
      </c>
      <c r="Q67" s="24"/>
      <c r="BC67" s="24"/>
      <c r="BV67" s="24"/>
      <c r="CO67" s="24"/>
    </row>
    <row r="68" spans="1:93" ht="13.5" customHeight="1" x14ac:dyDescent="0.15">
      <c r="A68" s="12">
        <v>65</v>
      </c>
      <c r="Q68" s="24"/>
      <c r="BC68" s="24"/>
      <c r="BV68" s="24"/>
      <c r="CO68" s="24"/>
    </row>
    <row r="69" spans="1:93" ht="13.5" customHeight="1" x14ac:dyDescent="0.15">
      <c r="A69" s="12">
        <v>66</v>
      </c>
      <c r="Q69" s="24"/>
      <c r="BC69" s="24"/>
      <c r="BV69" s="24"/>
      <c r="CO69" s="24"/>
    </row>
    <row r="70" spans="1:93" ht="13.5" customHeight="1" x14ac:dyDescent="0.15">
      <c r="A70" s="12">
        <v>67</v>
      </c>
      <c r="Q70" s="24"/>
      <c r="BC70" s="24"/>
      <c r="BV70" s="24"/>
      <c r="CO70" s="24"/>
    </row>
    <row r="71" spans="1:93" ht="13.5" customHeight="1" x14ac:dyDescent="0.15">
      <c r="A71" s="12">
        <v>68</v>
      </c>
      <c r="Q71" s="24"/>
      <c r="BC71" s="24"/>
      <c r="BV71" s="24"/>
      <c r="CO71" s="24"/>
    </row>
    <row r="72" spans="1:93" ht="13.5" customHeight="1" x14ac:dyDescent="0.15">
      <c r="A72" s="12">
        <v>69</v>
      </c>
      <c r="Q72" s="24"/>
      <c r="BC72" s="24"/>
      <c r="BV72" s="24"/>
      <c r="CO72" s="24"/>
    </row>
    <row r="73" spans="1:93" ht="13.5" customHeight="1" x14ac:dyDescent="0.15">
      <c r="A73" s="12">
        <v>70</v>
      </c>
      <c r="Q73" s="24"/>
      <c r="BC73" s="24"/>
      <c r="BV73" s="24"/>
      <c r="CO73" s="24"/>
    </row>
    <row r="74" spans="1:93" ht="13.5" customHeight="1" x14ac:dyDescent="0.15">
      <c r="A74" s="12">
        <v>71</v>
      </c>
      <c r="Q74" s="24"/>
      <c r="BC74" s="24"/>
      <c r="BV74" s="24"/>
      <c r="CO74" s="24"/>
    </row>
    <row r="75" spans="1:93" ht="13.5" customHeight="1" x14ac:dyDescent="0.15">
      <c r="A75" s="12">
        <v>72</v>
      </c>
      <c r="Q75" s="24"/>
      <c r="BC75" s="24"/>
      <c r="BV75" s="24"/>
      <c r="CO75" s="24"/>
    </row>
    <row r="76" spans="1:93" ht="13.5" customHeight="1" x14ac:dyDescent="0.15">
      <c r="A76" s="12">
        <v>73</v>
      </c>
      <c r="Q76" s="24"/>
      <c r="BC76" s="24"/>
      <c r="BV76" s="24"/>
      <c r="CO76" s="24"/>
    </row>
    <row r="77" spans="1:93" ht="13.5" customHeight="1" x14ac:dyDescent="0.15">
      <c r="A77" s="12">
        <v>74</v>
      </c>
      <c r="Q77" s="24"/>
      <c r="BC77" s="24"/>
      <c r="BV77" s="24"/>
      <c r="CO77" s="24"/>
    </row>
    <row r="78" spans="1:93" ht="13.5" customHeight="1" x14ac:dyDescent="0.15">
      <c r="A78" s="12">
        <v>75</v>
      </c>
      <c r="Q78" s="24"/>
      <c r="BC78" s="24"/>
      <c r="BV78" s="24"/>
      <c r="CO78" s="24"/>
    </row>
    <row r="79" spans="1:93" ht="13.5" customHeight="1" x14ac:dyDescent="0.15">
      <c r="A79" s="12">
        <v>76</v>
      </c>
      <c r="Q79" s="24"/>
      <c r="BC79" s="24"/>
      <c r="BV79" s="24"/>
      <c r="CO79" s="24"/>
    </row>
    <row r="80" spans="1:93" ht="13.5" customHeight="1" x14ac:dyDescent="0.15">
      <c r="A80" s="12">
        <v>77</v>
      </c>
      <c r="Q80" s="24"/>
      <c r="BC80" s="24"/>
      <c r="BV80" s="24"/>
      <c r="CO80" s="24"/>
    </row>
    <row r="81" spans="1:93" ht="13.5" customHeight="1" x14ac:dyDescent="0.15">
      <c r="A81" s="12">
        <v>78</v>
      </c>
      <c r="Q81" s="24"/>
      <c r="BC81" s="24"/>
      <c r="BV81" s="24"/>
      <c r="CO81" s="24"/>
    </row>
    <row r="82" spans="1:93" ht="13.5" customHeight="1" x14ac:dyDescent="0.15">
      <c r="A82" s="12">
        <v>79</v>
      </c>
      <c r="Q82" s="24"/>
      <c r="BC82" s="24"/>
      <c r="BV82" s="24"/>
      <c r="CO82" s="24"/>
    </row>
    <row r="83" spans="1:93" ht="13.5" customHeight="1" x14ac:dyDescent="0.15">
      <c r="A83" s="12">
        <v>80</v>
      </c>
      <c r="Q83" s="24"/>
      <c r="BC83" s="24"/>
      <c r="BV83" s="24"/>
      <c r="CO83" s="24"/>
    </row>
    <row r="84" spans="1:93" ht="13.5" customHeight="1" x14ac:dyDescent="0.15">
      <c r="A84" s="12">
        <v>81</v>
      </c>
      <c r="Q84" s="24"/>
      <c r="BC84" s="24"/>
      <c r="BV84" s="24"/>
      <c r="CO84" s="24"/>
    </row>
    <row r="85" spans="1:93" ht="13.5" customHeight="1" x14ac:dyDescent="0.15">
      <c r="A85" s="12">
        <v>82</v>
      </c>
      <c r="Q85" s="24"/>
      <c r="BC85" s="24"/>
      <c r="BV85" s="24"/>
      <c r="CO85" s="24"/>
    </row>
    <row r="86" spans="1:93" ht="13.5" customHeight="1" x14ac:dyDescent="0.15">
      <c r="A86" s="12">
        <v>83</v>
      </c>
      <c r="Q86" s="24"/>
      <c r="BC86" s="24"/>
      <c r="BV86" s="24"/>
      <c r="CO86" s="24"/>
    </row>
    <row r="87" spans="1:93" ht="13.5" customHeight="1" x14ac:dyDescent="0.15">
      <c r="A87" s="12">
        <v>84</v>
      </c>
      <c r="Q87" s="24"/>
      <c r="BC87" s="24"/>
      <c r="BV87" s="24"/>
      <c r="CO87" s="24"/>
    </row>
    <row r="88" spans="1:93" ht="13.5" customHeight="1" x14ac:dyDescent="0.15">
      <c r="A88" s="12">
        <v>85</v>
      </c>
      <c r="Q88" s="24"/>
      <c r="BC88" s="24"/>
      <c r="BV88" s="24"/>
      <c r="CO88" s="24"/>
    </row>
    <row r="89" spans="1:93" ht="13.5" customHeight="1" x14ac:dyDescent="0.15">
      <c r="A89" s="12">
        <v>86</v>
      </c>
      <c r="Q89" s="24"/>
      <c r="BC89" s="24"/>
      <c r="BV89" s="24"/>
      <c r="CO89" s="24"/>
    </row>
    <row r="90" spans="1:93" ht="13.5" customHeight="1" x14ac:dyDescent="0.15">
      <c r="A90" s="12">
        <v>87</v>
      </c>
      <c r="Q90" s="24"/>
      <c r="BC90" s="24"/>
      <c r="BV90" s="24"/>
      <c r="CO90" s="24"/>
    </row>
    <row r="91" spans="1:93" ht="13.5" customHeight="1" x14ac:dyDescent="0.15">
      <c r="A91" s="12">
        <v>88</v>
      </c>
      <c r="Q91" s="24"/>
      <c r="BC91" s="24"/>
      <c r="BV91" s="24"/>
      <c r="CO91" s="24"/>
    </row>
    <row r="92" spans="1:93" ht="13.5" customHeight="1" x14ac:dyDescent="0.15">
      <c r="A92" s="12">
        <v>89</v>
      </c>
      <c r="Q92" s="24"/>
      <c r="BC92" s="24"/>
      <c r="BV92" s="24"/>
      <c r="CO92" s="24"/>
    </row>
    <row r="93" spans="1:93" ht="13.5" customHeight="1" x14ac:dyDescent="0.15">
      <c r="A93" s="12">
        <v>90</v>
      </c>
      <c r="Q93" s="24"/>
      <c r="BC93" s="24"/>
      <c r="BV93" s="24"/>
      <c r="CO93" s="24"/>
    </row>
    <row r="94" spans="1:93" ht="13.5" customHeight="1" x14ac:dyDescent="0.15">
      <c r="A94" s="12">
        <v>91</v>
      </c>
      <c r="Q94" s="24"/>
      <c r="BC94" s="24"/>
      <c r="BV94" s="24"/>
      <c r="CO94" s="24"/>
    </row>
    <row r="95" spans="1:93" ht="13.5" customHeight="1" x14ac:dyDescent="0.15">
      <c r="A95" s="12">
        <v>92</v>
      </c>
      <c r="Q95" s="24"/>
      <c r="BC95" s="24"/>
      <c r="BV95" s="24"/>
      <c r="CO95" s="24"/>
    </row>
    <row r="96" spans="1:93" ht="13.5" customHeight="1" x14ac:dyDescent="0.15">
      <c r="A96" s="12">
        <v>93</v>
      </c>
      <c r="Q96" s="24"/>
      <c r="BC96" s="24"/>
      <c r="BV96" s="24"/>
      <c r="CO96" s="24"/>
    </row>
    <row r="97" spans="1:93" ht="13.5" customHeight="1" x14ac:dyDescent="0.15">
      <c r="A97" s="12">
        <v>94</v>
      </c>
      <c r="Q97" s="24"/>
      <c r="BC97" s="24"/>
      <c r="BV97" s="24"/>
      <c r="CO97" s="24"/>
    </row>
    <row r="98" spans="1:93" ht="13.5" customHeight="1" x14ac:dyDescent="0.15">
      <c r="A98" s="12">
        <v>95</v>
      </c>
      <c r="Q98" s="24"/>
      <c r="BC98" s="24"/>
      <c r="BV98" s="24"/>
      <c r="CO98" s="24"/>
    </row>
    <row r="99" spans="1:93" ht="13.5" customHeight="1" x14ac:dyDescent="0.15">
      <c r="A99" s="12">
        <v>96</v>
      </c>
      <c r="Q99" s="24"/>
      <c r="BC99" s="24"/>
      <c r="BV99" s="24"/>
      <c r="CO99" s="24"/>
    </row>
    <row r="100" spans="1:93" ht="13.5" customHeight="1" x14ac:dyDescent="0.15">
      <c r="A100" s="12">
        <v>97</v>
      </c>
      <c r="Q100" s="24"/>
      <c r="BC100" s="24"/>
      <c r="BV100" s="24"/>
      <c r="CO100" s="24"/>
    </row>
    <row r="101" spans="1:93" ht="13.5" customHeight="1" x14ac:dyDescent="0.15">
      <c r="A101" s="12">
        <v>98</v>
      </c>
      <c r="Q101" s="24"/>
      <c r="BC101" s="24"/>
      <c r="BV101" s="24"/>
      <c r="CO101" s="24"/>
    </row>
    <row r="102" spans="1:93" ht="13.5" customHeight="1" x14ac:dyDescent="0.15">
      <c r="A102" s="12">
        <v>99</v>
      </c>
      <c r="Q102" s="24"/>
      <c r="BC102" s="24"/>
      <c r="BV102" s="24"/>
      <c r="CO102" s="24"/>
    </row>
    <row r="103" spans="1:93" ht="13.5" customHeight="1" x14ac:dyDescent="0.15">
      <c r="A103" s="12">
        <v>100</v>
      </c>
      <c r="Q103" s="24"/>
      <c r="BC103" s="24"/>
      <c r="BV103" s="24"/>
      <c r="CO103" s="24"/>
    </row>
    <row r="104" spans="1:93" ht="13.5" customHeight="1" x14ac:dyDescent="0.15">
      <c r="A104" s="12">
        <v>101</v>
      </c>
      <c r="Q104" s="24"/>
      <c r="BC104" s="24"/>
      <c r="BV104" s="24"/>
      <c r="CO104" s="24"/>
    </row>
    <row r="105" spans="1:93" ht="13.5" customHeight="1" x14ac:dyDescent="0.15">
      <c r="A105" s="12">
        <v>102</v>
      </c>
      <c r="Q105" s="24"/>
      <c r="BC105" s="24"/>
      <c r="BV105" s="24"/>
      <c r="CO105" s="24"/>
    </row>
    <row r="106" spans="1:93" ht="13.5" customHeight="1" x14ac:dyDescent="0.15">
      <c r="A106" s="12">
        <v>103</v>
      </c>
      <c r="Q106" s="24"/>
      <c r="BC106" s="24"/>
      <c r="BV106" s="24"/>
      <c r="CO106" s="24"/>
    </row>
    <row r="107" spans="1:93" ht="13.5" customHeight="1" x14ac:dyDescent="0.15">
      <c r="A107" s="12">
        <v>104</v>
      </c>
      <c r="Q107" s="24"/>
      <c r="BC107" s="24"/>
      <c r="BV107" s="24"/>
      <c r="CO107" s="24"/>
    </row>
    <row r="108" spans="1:93" ht="13.5" customHeight="1" x14ac:dyDescent="0.15">
      <c r="A108" s="12">
        <v>105</v>
      </c>
      <c r="Q108" s="24"/>
      <c r="BC108" s="24"/>
      <c r="BV108" s="24"/>
      <c r="CO108" s="24"/>
    </row>
    <row r="109" spans="1:93" ht="13.5" customHeight="1" x14ac:dyDescent="0.15">
      <c r="A109" s="12">
        <v>106</v>
      </c>
      <c r="Q109" s="24"/>
      <c r="BC109" s="24"/>
      <c r="BV109" s="24"/>
      <c r="CO109" s="24"/>
    </row>
    <row r="110" spans="1:93" ht="13.5" customHeight="1" x14ac:dyDescent="0.15">
      <c r="A110" s="12">
        <v>107</v>
      </c>
      <c r="Q110" s="24"/>
      <c r="BC110" s="24"/>
      <c r="BV110" s="24"/>
      <c r="CO110" s="24"/>
    </row>
    <row r="111" spans="1:93" ht="13.5" customHeight="1" x14ac:dyDescent="0.15">
      <c r="A111" s="12">
        <v>108</v>
      </c>
      <c r="Q111" s="24"/>
      <c r="BC111" s="24"/>
      <c r="BV111" s="24"/>
      <c r="CO111" s="24"/>
    </row>
    <row r="112" spans="1:93" ht="13.5" customHeight="1" x14ac:dyDescent="0.15">
      <c r="A112" s="12">
        <v>109</v>
      </c>
      <c r="Q112" s="24"/>
      <c r="BC112" s="24"/>
      <c r="BV112" s="24"/>
      <c r="CO112" s="24"/>
    </row>
    <row r="113" spans="1:93" ht="13.5" customHeight="1" x14ac:dyDescent="0.15">
      <c r="A113" s="12">
        <v>110</v>
      </c>
      <c r="Q113" s="24"/>
      <c r="BC113" s="24"/>
      <c r="BV113" s="24"/>
      <c r="CO113" s="24"/>
    </row>
    <row r="114" spans="1:93" ht="13.5" customHeight="1" x14ac:dyDescent="0.15">
      <c r="A114" s="12">
        <v>111</v>
      </c>
      <c r="Q114" s="24"/>
      <c r="BC114" s="24"/>
      <c r="BV114" s="24"/>
      <c r="CO114" s="24"/>
    </row>
    <row r="115" spans="1:93" ht="13.5" customHeight="1" x14ac:dyDescent="0.15">
      <c r="A115" s="12">
        <v>112</v>
      </c>
      <c r="Q115" s="24"/>
      <c r="BC115" s="24"/>
      <c r="BV115" s="24"/>
      <c r="CO115" s="24"/>
    </row>
    <row r="116" spans="1:93" ht="13.5" customHeight="1" x14ac:dyDescent="0.15">
      <c r="A116" s="12">
        <v>113</v>
      </c>
      <c r="Q116" s="24"/>
      <c r="BC116" s="24"/>
      <c r="BV116" s="24"/>
      <c r="CO116" s="24"/>
    </row>
    <row r="117" spans="1:93" ht="13.5" customHeight="1" x14ac:dyDescent="0.15">
      <c r="A117" s="12">
        <v>114</v>
      </c>
      <c r="Q117" s="24"/>
      <c r="BC117" s="24"/>
      <c r="BV117" s="24"/>
      <c r="CO117" s="24"/>
    </row>
    <row r="118" spans="1:93" ht="13.5" customHeight="1" x14ac:dyDescent="0.15">
      <c r="A118" s="12">
        <v>115</v>
      </c>
      <c r="Q118" s="24"/>
      <c r="BC118" s="24"/>
      <c r="BV118" s="24"/>
      <c r="CO118" s="24"/>
    </row>
    <row r="119" spans="1:93" ht="13.5" customHeight="1" x14ac:dyDescent="0.15">
      <c r="A119" s="12">
        <v>116</v>
      </c>
      <c r="Q119" s="24"/>
      <c r="BC119" s="24"/>
      <c r="BV119" s="24"/>
      <c r="CO119" s="24"/>
    </row>
    <row r="120" spans="1:93" ht="13.5" customHeight="1" x14ac:dyDescent="0.15">
      <c r="A120" s="12">
        <v>117</v>
      </c>
      <c r="Q120" s="24"/>
      <c r="BC120" s="24"/>
      <c r="BV120" s="24"/>
      <c r="CO120" s="24"/>
    </row>
    <row r="121" spans="1:93" ht="13.5" customHeight="1" x14ac:dyDescent="0.15">
      <c r="A121" s="12">
        <v>118</v>
      </c>
      <c r="Q121" s="24"/>
      <c r="BC121" s="24"/>
      <c r="BV121" s="24"/>
      <c r="CO121" s="24"/>
    </row>
    <row r="122" spans="1:93" ht="13.5" customHeight="1" x14ac:dyDescent="0.15">
      <c r="A122" s="12">
        <v>119</v>
      </c>
      <c r="Q122" s="24"/>
      <c r="BC122" s="24"/>
      <c r="BV122" s="24"/>
      <c r="CO122" s="24"/>
    </row>
    <row r="123" spans="1:93" ht="13.5" customHeight="1" x14ac:dyDescent="0.15">
      <c r="A123" s="12">
        <v>120</v>
      </c>
      <c r="Q123" s="24"/>
      <c r="BC123" s="24"/>
      <c r="BV123" s="24"/>
      <c r="CO123" s="24"/>
    </row>
    <row r="124" spans="1:93" ht="13.5" customHeight="1" x14ac:dyDescent="0.15">
      <c r="A124" s="12">
        <v>121</v>
      </c>
      <c r="Q124" s="24"/>
      <c r="BC124" s="24"/>
      <c r="BV124" s="24"/>
      <c r="CO124" s="24"/>
    </row>
    <row r="125" spans="1:93" ht="13.5" customHeight="1" x14ac:dyDescent="0.15">
      <c r="A125" s="12">
        <v>122</v>
      </c>
      <c r="Q125" s="24"/>
      <c r="BC125" s="24"/>
      <c r="BV125" s="24"/>
      <c r="CO125" s="24"/>
    </row>
    <row r="126" spans="1:93" ht="13.5" customHeight="1" x14ac:dyDescent="0.15">
      <c r="A126" s="12">
        <v>123</v>
      </c>
      <c r="Q126" s="24"/>
      <c r="BC126" s="24"/>
      <c r="BV126" s="24"/>
      <c r="CO126" s="24"/>
    </row>
    <row r="127" spans="1:93" ht="13.5" customHeight="1" x14ac:dyDescent="0.15">
      <c r="A127" s="12">
        <v>124</v>
      </c>
      <c r="Q127" s="24"/>
      <c r="BC127" s="24"/>
      <c r="BV127" s="24"/>
      <c r="CO127" s="24"/>
    </row>
    <row r="128" spans="1:93" ht="13.5" customHeight="1" x14ac:dyDescent="0.15">
      <c r="A128" s="12">
        <v>125</v>
      </c>
      <c r="Q128" s="24"/>
      <c r="BC128" s="24"/>
      <c r="BV128" s="24"/>
      <c r="CO128" s="24"/>
    </row>
    <row r="129" spans="1:93" ht="13.5" customHeight="1" x14ac:dyDescent="0.15">
      <c r="A129" s="12">
        <v>126</v>
      </c>
      <c r="Q129" s="24"/>
      <c r="BC129" s="24"/>
      <c r="BV129" s="24"/>
      <c r="CO129" s="24"/>
    </row>
    <row r="130" spans="1:93" ht="13.5" customHeight="1" x14ac:dyDescent="0.15">
      <c r="A130" s="12">
        <v>127</v>
      </c>
      <c r="Q130" s="24"/>
      <c r="BC130" s="24"/>
      <c r="BV130" s="24"/>
      <c r="CO130" s="24"/>
    </row>
    <row r="131" spans="1:93" ht="13.5" customHeight="1" x14ac:dyDescent="0.15">
      <c r="A131" s="12">
        <v>128</v>
      </c>
      <c r="Q131" s="24"/>
      <c r="BC131" s="24"/>
      <c r="BV131" s="24"/>
      <c r="CO131" s="24"/>
    </row>
    <row r="132" spans="1:93" ht="13.5" customHeight="1" x14ac:dyDescent="0.15">
      <c r="A132" s="12">
        <v>129</v>
      </c>
      <c r="Q132" s="24"/>
      <c r="BC132" s="24"/>
      <c r="BV132" s="24"/>
      <c r="CO132" s="24"/>
    </row>
    <row r="133" spans="1:93" ht="13.5" customHeight="1" x14ac:dyDescent="0.15">
      <c r="A133" s="12">
        <v>130</v>
      </c>
      <c r="Q133" s="24"/>
      <c r="BC133" s="24"/>
      <c r="BV133" s="24"/>
      <c r="CO133" s="24"/>
    </row>
    <row r="134" spans="1:93" ht="13.5" customHeight="1" x14ac:dyDescent="0.15">
      <c r="A134" s="12">
        <v>131</v>
      </c>
      <c r="Q134" s="24"/>
      <c r="BC134" s="24"/>
      <c r="BV134" s="24"/>
      <c r="CO134" s="24"/>
    </row>
    <row r="135" spans="1:93" ht="13.5" customHeight="1" x14ac:dyDescent="0.15">
      <c r="A135" s="12">
        <v>132</v>
      </c>
      <c r="Q135" s="24"/>
      <c r="BC135" s="24"/>
      <c r="BV135" s="24"/>
      <c r="CO135" s="24"/>
    </row>
    <row r="136" spans="1:93" ht="13.5" customHeight="1" x14ac:dyDescent="0.15">
      <c r="A136" s="12">
        <v>133</v>
      </c>
      <c r="Q136" s="24"/>
      <c r="BC136" s="24"/>
      <c r="BV136" s="24"/>
      <c r="CO136" s="24"/>
    </row>
    <row r="137" spans="1:93" ht="13.5" customHeight="1" x14ac:dyDescent="0.15">
      <c r="A137" s="12">
        <v>134</v>
      </c>
      <c r="Q137" s="24"/>
      <c r="BC137" s="24"/>
      <c r="BV137" s="24"/>
      <c r="CO137" s="24"/>
    </row>
    <row r="138" spans="1:93" ht="13.5" customHeight="1" x14ac:dyDescent="0.15">
      <c r="A138" s="12">
        <v>135</v>
      </c>
      <c r="Q138" s="24"/>
      <c r="BC138" s="24"/>
      <c r="BV138" s="24"/>
      <c r="CO138" s="24"/>
    </row>
    <row r="139" spans="1:93" ht="13.5" customHeight="1" x14ac:dyDescent="0.15">
      <c r="A139" s="12">
        <v>136</v>
      </c>
      <c r="Q139" s="24"/>
      <c r="BC139" s="24"/>
      <c r="BV139" s="24"/>
      <c r="CO139" s="24"/>
    </row>
    <row r="140" spans="1:93" ht="13.5" customHeight="1" x14ac:dyDescent="0.15">
      <c r="A140" s="12">
        <v>137</v>
      </c>
      <c r="Q140" s="24"/>
      <c r="BC140" s="24"/>
      <c r="BV140" s="24"/>
      <c r="CO140" s="24"/>
    </row>
    <row r="141" spans="1:93" ht="13.5" customHeight="1" x14ac:dyDescent="0.15">
      <c r="A141" s="12">
        <v>138</v>
      </c>
      <c r="Q141" s="24"/>
      <c r="BC141" s="24"/>
      <c r="BV141" s="24"/>
      <c r="CO141" s="24"/>
    </row>
    <row r="142" spans="1:93" ht="13.5" customHeight="1" x14ac:dyDescent="0.15">
      <c r="A142" s="12">
        <v>139</v>
      </c>
      <c r="Q142" s="24"/>
      <c r="BC142" s="24"/>
      <c r="BV142" s="24"/>
      <c r="CO142" s="24"/>
    </row>
    <row r="143" spans="1:93" ht="13.5" customHeight="1" x14ac:dyDescent="0.15">
      <c r="A143" s="12">
        <v>140</v>
      </c>
      <c r="Q143" s="24"/>
      <c r="BC143" s="24"/>
      <c r="BV143" s="24"/>
      <c r="CO143" s="24"/>
    </row>
    <row r="144" spans="1:93" ht="13.5" customHeight="1" x14ac:dyDescent="0.15">
      <c r="A144" s="12">
        <v>141</v>
      </c>
      <c r="Q144" s="24"/>
      <c r="BC144" s="24"/>
      <c r="BV144" s="24"/>
      <c r="CO144" s="24"/>
    </row>
    <row r="145" spans="1:93" ht="13.5" customHeight="1" x14ac:dyDescent="0.15">
      <c r="A145" s="12">
        <v>142</v>
      </c>
      <c r="Q145" s="24"/>
      <c r="BC145" s="24"/>
      <c r="BV145" s="24"/>
      <c r="CO145" s="24"/>
    </row>
    <row r="146" spans="1:93" ht="13.5" customHeight="1" x14ac:dyDescent="0.15">
      <c r="A146" s="12">
        <v>143</v>
      </c>
      <c r="Q146" s="24"/>
      <c r="BC146" s="24"/>
      <c r="BV146" s="24"/>
      <c r="CO146" s="24"/>
    </row>
    <row r="147" spans="1:93" ht="13.5" customHeight="1" x14ac:dyDescent="0.15">
      <c r="A147" s="12">
        <v>144</v>
      </c>
      <c r="Q147" s="24"/>
      <c r="BC147" s="24"/>
      <c r="BV147" s="24"/>
      <c r="CO147" s="24"/>
    </row>
    <row r="148" spans="1:93" ht="13.5" customHeight="1" x14ac:dyDescent="0.15">
      <c r="A148" s="12">
        <v>145</v>
      </c>
      <c r="Q148" s="24"/>
      <c r="BC148" s="24"/>
      <c r="BV148" s="24"/>
      <c r="CO148" s="24"/>
    </row>
    <row r="149" spans="1:93" ht="13.5" customHeight="1" x14ac:dyDescent="0.15">
      <c r="A149" s="12">
        <v>146</v>
      </c>
      <c r="Q149" s="24"/>
      <c r="BC149" s="24"/>
      <c r="BV149" s="24"/>
      <c r="CO149" s="24"/>
    </row>
    <row r="150" spans="1:93" ht="13.5" customHeight="1" x14ac:dyDescent="0.15">
      <c r="A150" s="12">
        <v>147</v>
      </c>
      <c r="Q150" s="24"/>
      <c r="BC150" s="24"/>
      <c r="BV150" s="24"/>
      <c r="CO150" s="24"/>
    </row>
    <row r="151" spans="1:93" ht="13.5" customHeight="1" x14ac:dyDescent="0.15">
      <c r="A151" s="12">
        <v>148</v>
      </c>
      <c r="Q151" s="24"/>
      <c r="BC151" s="24"/>
      <c r="BV151" s="24"/>
      <c r="CO151" s="24"/>
    </row>
    <row r="152" spans="1:93" ht="13.5" customHeight="1" x14ac:dyDescent="0.15">
      <c r="A152" s="12">
        <v>149</v>
      </c>
      <c r="Q152" s="24"/>
      <c r="BC152" s="24"/>
      <c r="BV152" s="24"/>
      <c r="CO152" s="24"/>
    </row>
    <row r="153" spans="1:93" ht="13.5" customHeight="1" x14ac:dyDescent="0.15">
      <c r="A153" s="12">
        <v>150</v>
      </c>
      <c r="Q153" s="24"/>
      <c r="BC153" s="24"/>
      <c r="BV153" s="24"/>
      <c r="CO153" s="24"/>
    </row>
    <row r="154" spans="1:93" ht="13.5" customHeight="1" x14ac:dyDescent="0.15">
      <c r="A154" s="12">
        <v>151</v>
      </c>
      <c r="Q154" s="24"/>
      <c r="BC154" s="24"/>
      <c r="BV154" s="24"/>
      <c r="CO154" s="24"/>
    </row>
    <row r="155" spans="1:93" ht="13.5" customHeight="1" x14ac:dyDescent="0.15">
      <c r="A155" s="12">
        <v>152</v>
      </c>
      <c r="Q155" s="24"/>
      <c r="BC155" s="24"/>
      <c r="BV155" s="24"/>
      <c r="CO155" s="24"/>
    </row>
    <row r="156" spans="1:93" ht="13.5" customHeight="1" x14ac:dyDescent="0.15">
      <c r="A156" s="12">
        <v>153</v>
      </c>
      <c r="Q156" s="24"/>
      <c r="BC156" s="24"/>
      <c r="BV156" s="24"/>
      <c r="CO156" s="24"/>
    </row>
    <row r="157" spans="1:93" ht="13.5" customHeight="1" x14ac:dyDescent="0.15">
      <c r="A157" s="12">
        <v>154</v>
      </c>
      <c r="Q157" s="24"/>
      <c r="BC157" s="24"/>
      <c r="BV157" s="24"/>
      <c r="CO157" s="24"/>
    </row>
    <row r="158" spans="1:93" ht="13.5" customHeight="1" x14ac:dyDescent="0.15">
      <c r="A158" s="12">
        <v>155</v>
      </c>
      <c r="Q158" s="24"/>
      <c r="BC158" s="24"/>
      <c r="BV158" s="24"/>
      <c r="CO158" s="24"/>
    </row>
    <row r="159" spans="1:93" ht="13.5" customHeight="1" x14ac:dyDescent="0.15">
      <c r="A159" s="12">
        <v>156</v>
      </c>
      <c r="Q159" s="24"/>
      <c r="BC159" s="24"/>
      <c r="BV159" s="24"/>
      <c r="CO159" s="24"/>
    </row>
    <row r="160" spans="1:93" ht="13.5" customHeight="1" x14ac:dyDescent="0.15">
      <c r="A160" s="12">
        <v>157</v>
      </c>
      <c r="Q160" s="24"/>
      <c r="BC160" s="24"/>
      <c r="BV160" s="24"/>
      <c r="CO160" s="24"/>
    </row>
    <row r="161" spans="1:93" ht="13.5" customHeight="1" x14ac:dyDescent="0.15">
      <c r="A161" s="12">
        <v>158</v>
      </c>
      <c r="Q161" s="24"/>
      <c r="BC161" s="24"/>
      <c r="BV161" s="24"/>
      <c r="CO161" s="24"/>
    </row>
    <row r="162" spans="1:93" ht="13.5" customHeight="1" x14ac:dyDescent="0.15">
      <c r="A162" s="12">
        <v>159</v>
      </c>
      <c r="Q162" s="24"/>
      <c r="BC162" s="24"/>
      <c r="BV162" s="24"/>
      <c r="CO162" s="24"/>
    </row>
    <row r="163" spans="1:93" ht="13.5" customHeight="1" x14ac:dyDescent="0.15">
      <c r="A163" s="12">
        <v>160</v>
      </c>
      <c r="Q163" s="24"/>
      <c r="BC163" s="24"/>
      <c r="BV163" s="24"/>
      <c r="CO163" s="24"/>
    </row>
    <row r="164" spans="1:93" ht="13.5" customHeight="1" x14ac:dyDescent="0.15">
      <c r="A164" s="12">
        <v>161</v>
      </c>
      <c r="Q164" s="24"/>
      <c r="BC164" s="24"/>
      <c r="BV164" s="24"/>
      <c r="CO164" s="24"/>
    </row>
    <row r="165" spans="1:93" ht="13.5" customHeight="1" x14ac:dyDescent="0.15">
      <c r="A165" s="12">
        <v>162</v>
      </c>
      <c r="Q165" s="24"/>
      <c r="BC165" s="24"/>
      <c r="BV165" s="24"/>
      <c r="CO165" s="24"/>
    </row>
    <row r="166" spans="1:93" ht="13.5" customHeight="1" x14ac:dyDescent="0.15">
      <c r="A166" s="12">
        <v>163</v>
      </c>
      <c r="Q166" s="24"/>
      <c r="BC166" s="24"/>
      <c r="BV166" s="24"/>
      <c r="CO166" s="24"/>
    </row>
    <row r="167" spans="1:93" ht="13.5" customHeight="1" x14ac:dyDescent="0.15">
      <c r="A167" s="12">
        <v>164</v>
      </c>
      <c r="Q167" s="24"/>
      <c r="BC167" s="24"/>
      <c r="BV167" s="24"/>
      <c r="CO167" s="24"/>
    </row>
    <row r="168" spans="1:93" ht="13.5" customHeight="1" x14ac:dyDescent="0.15">
      <c r="A168" s="12">
        <v>165</v>
      </c>
      <c r="Q168" s="24"/>
      <c r="BC168" s="24"/>
      <c r="BV168" s="24"/>
      <c r="CO168" s="24"/>
    </row>
    <row r="169" spans="1:93" ht="13.5" customHeight="1" x14ac:dyDescent="0.15">
      <c r="A169" s="12">
        <v>166</v>
      </c>
      <c r="Q169" s="24"/>
      <c r="BC169" s="24"/>
      <c r="BV169" s="24"/>
      <c r="CO169" s="24"/>
    </row>
    <row r="170" spans="1:93" ht="13.5" customHeight="1" x14ac:dyDescent="0.15">
      <c r="A170" s="12">
        <v>167</v>
      </c>
      <c r="Q170" s="24"/>
      <c r="BC170" s="24"/>
      <c r="BV170" s="24"/>
      <c r="CO170" s="24"/>
    </row>
    <row r="171" spans="1:93" ht="13.5" customHeight="1" x14ac:dyDescent="0.15">
      <c r="A171" s="12">
        <v>168</v>
      </c>
      <c r="Q171" s="24"/>
      <c r="BC171" s="24"/>
      <c r="BV171" s="24"/>
      <c r="CO171" s="24"/>
    </row>
    <row r="172" spans="1:93" ht="13.5" customHeight="1" x14ac:dyDescent="0.15">
      <c r="A172" s="12">
        <v>169</v>
      </c>
      <c r="Q172" s="24"/>
      <c r="BC172" s="24"/>
      <c r="BV172" s="24"/>
      <c r="CO172" s="24"/>
    </row>
    <row r="173" spans="1:93" ht="13.5" customHeight="1" x14ac:dyDescent="0.15">
      <c r="A173" s="12">
        <v>170</v>
      </c>
      <c r="Q173" s="24"/>
      <c r="BC173" s="24"/>
      <c r="BV173" s="24"/>
      <c r="CO173" s="24"/>
    </row>
    <row r="174" spans="1:93" ht="13.5" customHeight="1" x14ac:dyDescent="0.15">
      <c r="A174" s="12">
        <v>171</v>
      </c>
      <c r="Q174" s="24"/>
      <c r="BC174" s="24"/>
      <c r="BV174" s="24"/>
      <c r="CO174" s="24"/>
    </row>
    <row r="175" spans="1:93" ht="13.5" customHeight="1" x14ac:dyDescent="0.15">
      <c r="A175" s="12">
        <v>172</v>
      </c>
      <c r="Q175" s="24"/>
      <c r="BC175" s="24"/>
      <c r="BV175" s="24"/>
      <c r="CO175" s="24"/>
    </row>
    <row r="176" spans="1:93" ht="13.5" customHeight="1" x14ac:dyDescent="0.15">
      <c r="A176" s="12">
        <v>173</v>
      </c>
      <c r="Q176" s="24"/>
      <c r="BC176" s="24"/>
      <c r="BV176" s="24"/>
      <c r="CO176" s="24"/>
    </row>
    <row r="177" spans="1:93" ht="13.5" customHeight="1" x14ac:dyDescent="0.15">
      <c r="A177" s="12">
        <v>174</v>
      </c>
      <c r="Q177" s="24"/>
      <c r="BC177" s="24"/>
      <c r="BV177" s="24"/>
      <c r="CO177" s="24"/>
    </row>
    <row r="178" spans="1:93" ht="13.5" customHeight="1" x14ac:dyDescent="0.15">
      <c r="A178" s="12">
        <v>175</v>
      </c>
      <c r="Q178" s="24"/>
      <c r="BC178" s="24"/>
      <c r="BV178" s="24"/>
      <c r="CO178" s="24"/>
    </row>
    <row r="179" spans="1:93" ht="13.5" customHeight="1" x14ac:dyDescent="0.15">
      <c r="A179" s="12">
        <v>176</v>
      </c>
      <c r="Q179" s="24"/>
      <c r="BC179" s="24"/>
      <c r="BV179" s="24"/>
      <c r="CO179" s="24"/>
    </row>
    <row r="180" spans="1:93" ht="13.5" customHeight="1" x14ac:dyDescent="0.15">
      <c r="A180" s="12">
        <v>177</v>
      </c>
      <c r="Q180" s="24"/>
      <c r="BC180" s="24"/>
      <c r="BV180" s="24"/>
      <c r="CO180" s="24"/>
    </row>
    <row r="181" spans="1:93" ht="13.5" customHeight="1" x14ac:dyDescent="0.15">
      <c r="A181" s="12">
        <v>178</v>
      </c>
      <c r="Q181" s="24"/>
      <c r="BC181" s="24"/>
      <c r="BV181" s="24"/>
      <c r="CO181" s="24"/>
    </row>
    <row r="182" spans="1:93" ht="13.5" customHeight="1" x14ac:dyDescent="0.15">
      <c r="A182" s="12">
        <v>179</v>
      </c>
      <c r="Q182" s="24"/>
      <c r="BC182" s="24"/>
      <c r="BV182" s="24"/>
      <c r="CO182" s="24"/>
    </row>
    <row r="183" spans="1:93" ht="13.5" customHeight="1" x14ac:dyDescent="0.15">
      <c r="A183" s="12">
        <v>180</v>
      </c>
      <c r="Q183" s="24"/>
      <c r="BC183" s="24"/>
      <c r="BV183" s="24"/>
      <c r="CO183" s="24"/>
    </row>
    <row r="184" spans="1:93" ht="13.5" customHeight="1" x14ac:dyDescent="0.15">
      <c r="A184" s="12">
        <v>181</v>
      </c>
      <c r="Q184" s="24"/>
      <c r="BC184" s="24"/>
      <c r="BV184" s="24"/>
      <c r="CO184" s="24"/>
    </row>
    <row r="185" spans="1:93" ht="13.5" customHeight="1" x14ac:dyDescent="0.15">
      <c r="A185" s="12">
        <v>182</v>
      </c>
      <c r="Q185" s="24"/>
      <c r="BC185" s="24"/>
      <c r="BV185" s="24"/>
      <c r="CO185" s="24"/>
    </row>
    <row r="186" spans="1:93" ht="13.5" customHeight="1" x14ac:dyDescent="0.15">
      <c r="A186" s="12">
        <v>183</v>
      </c>
      <c r="Q186" s="24"/>
      <c r="BC186" s="24"/>
      <c r="BV186" s="24"/>
      <c r="CO186" s="24"/>
    </row>
    <row r="187" spans="1:93" ht="13.5" customHeight="1" x14ac:dyDescent="0.15">
      <c r="A187" s="12">
        <v>184</v>
      </c>
      <c r="Q187" s="24"/>
      <c r="BC187" s="24"/>
      <c r="BV187" s="24"/>
      <c r="CO187" s="24"/>
    </row>
    <row r="188" spans="1:93" ht="13.5" customHeight="1" x14ac:dyDescent="0.15">
      <c r="A188" s="12">
        <v>185</v>
      </c>
      <c r="Q188" s="24"/>
      <c r="BC188" s="24"/>
      <c r="BV188" s="24"/>
      <c r="CO188" s="24"/>
    </row>
    <row r="189" spans="1:93" ht="13.5" customHeight="1" x14ac:dyDescent="0.15">
      <c r="A189" s="12">
        <v>186</v>
      </c>
      <c r="Q189" s="24"/>
      <c r="BC189" s="24"/>
      <c r="BV189" s="24"/>
      <c r="CO189" s="24"/>
    </row>
    <row r="190" spans="1:93" ht="13.5" customHeight="1" x14ac:dyDescent="0.15">
      <c r="A190" s="12">
        <v>187</v>
      </c>
      <c r="Q190" s="24"/>
      <c r="BC190" s="24"/>
      <c r="BV190" s="24"/>
      <c r="CO190" s="24"/>
    </row>
    <row r="191" spans="1:93" ht="13.5" customHeight="1" x14ac:dyDescent="0.15">
      <c r="A191" s="12">
        <v>188</v>
      </c>
      <c r="Q191" s="24"/>
      <c r="BC191" s="24"/>
      <c r="BV191" s="24"/>
      <c r="CO191" s="24"/>
    </row>
    <row r="192" spans="1:93" ht="13.5" customHeight="1" x14ac:dyDescent="0.15">
      <c r="A192" s="12">
        <v>189</v>
      </c>
      <c r="Q192" s="24"/>
      <c r="BC192" s="24"/>
      <c r="BV192" s="24"/>
      <c r="CO192" s="24"/>
    </row>
    <row r="193" spans="1:93" ht="13.5" customHeight="1" x14ac:dyDescent="0.15">
      <c r="A193" s="12">
        <v>190</v>
      </c>
      <c r="Q193" s="24"/>
      <c r="BC193" s="24"/>
      <c r="BV193" s="24"/>
      <c r="CO193" s="24"/>
    </row>
    <row r="194" spans="1:93" ht="13.5" customHeight="1" x14ac:dyDescent="0.15">
      <c r="A194" s="12">
        <v>191</v>
      </c>
      <c r="Q194" s="24"/>
      <c r="BC194" s="24"/>
      <c r="BV194" s="24"/>
      <c r="CO194" s="24"/>
    </row>
    <row r="195" spans="1:93" ht="13.5" customHeight="1" x14ac:dyDescent="0.15">
      <c r="A195" s="12">
        <v>192</v>
      </c>
      <c r="Q195" s="24"/>
      <c r="BC195" s="24"/>
      <c r="BV195" s="24"/>
      <c r="CO195" s="24"/>
    </row>
    <row r="196" spans="1:93" ht="13.5" customHeight="1" x14ac:dyDescent="0.15">
      <c r="A196" s="12">
        <v>193</v>
      </c>
      <c r="Q196" s="24"/>
      <c r="BC196" s="24"/>
      <c r="BV196" s="24"/>
      <c r="CO196" s="24"/>
    </row>
    <row r="197" spans="1:93" ht="13.5" customHeight="1" x14ac:dyDescent="0.15">
      <c r="A197" s="12">
        <v>194</v>
      </c>
      <c r="Q197" s="24"/>
      <c r="BC197" s="24"/>
      <c r="BV197" s="24"/>
      <c r="CO197" s="24"/>
    </row>
    <row r="198" spans="1:93" ht="13.5" customHeight="1" x14ac:dyDescent="0.15">
      <c r="A198" s="12">
        <v>195</v>
      </c>
      <c r="Q198" s="24"/>
      <c r="BC198" s="24"/>
      <c r="BV198" s="24"/>
      <c r="CO198" s="24"/>
    </row>
    <row r="199" spans="1:93" ht="13.5" customHeight="1" x14ac:dyDescent="0.15">
      <c r="A199" s="12">
        <v>196</v>
      </c>
      <c r="Q199" s="24"/>
      <c r="BC199" s="24"/>
      <c r="BV199" s="24"/>
      <c r="CO199" s="24"/>
    </row>
    <row r="200" spans="1:93" ht="13.5" customHeight="1" x14ac:dyDescent="0.15">
      <c r="A200" s="12">
        <v>197</v>
      </c>
      <c r="Q200" s="24"/>
      <c r="BC200" s="24"/>
      <c r="BV200" s="24"/>
      <c r="CO200" s="24"/>
    </row>
    <row r="201" spans="1:93" ht="13.5" customHeight="1" x14ac:dyDescent="0.15">
      <c r="A201" s="12">
        <v>198</v>
      </c>
      <c r="Q201" s="24"/>
      <c r="BC201" s="24"/>
      <c r="BV201" s="24"/>
      <c r="CO201" s="24"/>
    </row>
    <row r="202" spans="1:93" ht="13.5" customHeight="1" x14ac:dyDescent="0.15">
      <c r="A202" s="12">
        <v>199</v>
      </c>
      <c r="Q202" s="24"/>
      <c r="BC202" s="24"/>
      <c r="BV202" s="24"/>
      <c r="CO202" s="24"/>
    </row>
    <row r="203" spans="1:93" ht="13.5" customHeight="1" x14ac:dyDescent="0.15">
      <c r="A203" s="12">
        <v>200</v>
      </c>
      <c r="Q203" s="24"/>
      <c r="BC203" s="24"/>
      <c r="BV203" s="24"/>
      <c r="CO203" s="24"/>
    </row>
    <row r="204" spans="1:93" ht="13.5" customHeight="1" x14ac:dyDescent="0.15">
      <c r="A204" s="12">
        <v>201</v>
      </c>
      <c r="Q204" s="24"/>
      <c r="BC204" s="24"/>
      <c r="BV204" s="24"/>
      <c r="CO204" s="24"/>
    </row>
    <row r="205" spans="1:93" ht="13.5" customHeight="1" x14ac:dyDescent="0.15">
      <c r="A205" s="12">
        <v>202</v>
      </c>
      <c r="Q205" s="24"/>
      <c r="BC205" s="24"/>
      <c r="BV205" s="24"/>
      <c r="CO205" s="24"/>
    </row>
    <row r="206" spans="1:93" ht="13.5" customHeight="1" x14ac:dyDescent="0.15">
      <c r="A206" s="12">
        <v>203</v>
      </c>
      <c r="Q206" s="24"/>
      <c r="BC206" s="24"/>
      <c r="BV206" s="24"/>
      <c r="CO206" s="24"/>
    </row>
    <row r="207" spans="1:93" ht="13.5" customHeight="1" x14ac:dyDescent="0.15">
      <c r="A207" s="12">
        <v>204</v>
      </c>
      <c r="Q207" s="24"/>
      <c r="BC207" s="24"/>
      <c r="BV207" s="24"/>
      <c r="CO207" s="24"/>
    </row>
    <row r="208" spans="1:93" ht="13.5" customHeight="1" x14ac:dyDescent="0.15">
      <c r="A208" s="12">
        <v>205</v>
      </c>
      <c r="Q208" s="24"/>
      <c r="BC208" s="24"/>
      <c r="BV208" s="24"/>
      <c r="CO208" s="24"/>
    </row>
    <row r="209" spans="1:93" ht="13.5" customHeight="1" x14ac:dyDescent="0.15">
      <c r="A209" s="12">
        <v>206</v>
      </c>
      <c r="Q209" s="24"/>
      <c r="BC209" s="24"/>
      <c r="BV209" s="24"/>
      <c r="CO209" s="24"/>
    </row>
    <row r="210" spans="1:93" ht="13.5" customHeight="1" x14ac:dyDescent="0.15">
      <c r="A210" s="12">
        <v>207</v>
      </c>
      <c r="Q210" s="24"/>
      <c r="BC210" s="24"/>
      <c r="BV210" s="24"/>
      <c r="CO210" s="24"/>
    </row>
    <row r="211" spans="1:93" ht="13.5" customHeight="1" x14ac:dyDescent="0.15">
      <c r="A211" s="12">
        <v>208</v>
      </c>
      <c r="Q211" s="24"/>
      <c r="BC211" s="24"/>
      <c r="BV211" s="24"/>
      <c r="CO211" s="24"/>
    </row>
    <row r="212" spans="1:93" ht="13.5" customHeight="1" x14ac:dyDescent="0.15">
      <c r="A212" s="12">
        <v>209</v>
      </c>
      <c r="Q212" s="24"/>
      <c r="BC212" s="24"/>
      <c r="BV212" s="24"/>
      <c r="CO212" s="24"/>
    </row>
    <row r="213" spans="1:93" ht="13.5" customHeight="1" x14ac:dyDescent="0.15">
      <c r="A213" s="12">
        <v>210</v>
      </c>
      <c r="Q213" s="24"/>
      <c r="BC213" s="24"/>
      <c r="BV213" s="24"/>
      <c r="CO213" s="24"/>
    </row>
    <row r="214" spans="1:93" ht="13.5" customHeight="1" x14ac:dyDescent="0.15">
      <c r="A214" s="12">
        <v>211</v>
      </c>
      <c r="Q214" s="24"/>
      <c r="BC214" s="24"/>
      <c r="BV214" s="24"/>
      <c r="CO214" s="24"/>
    </row>
    <row r="215" spans="1:93" ht="13.5" customHeight="1" x14ac:dyDescent="0.15">
      <c r="A215" s="12">
        <v>212</v>
      </c>
      <c r="Q215" s="24"/>
      <c r="BC215" s="24"/>
      <c r="BV215" s="24"/>
      <c r="CO215" s="24"/>
    </row>
    <row r="216" spans="1:93" ht="13.5" customHeight="1" x14ac:dyDescent="0.15">
      <c r="A216" s="12">
        <v>213</v>
      </c>
      <c r="Q216" s="24"/>
      <c r="BC216" s="24"/>
      <c r="BV216" s="24"/>
      <c r="CO216" s="24"/>
    </row>
    <row r="217" spans="1:93" ht="13.5" customHeight="1" x14ac:dyDescent="0.15">
      <c r="A217" s="12">
        <v>214</v>
      </c>
      <c r="Q217" s="24"/>
      <c r="BC217" s="24"/>
      <c r="BV217" s="24"/>
      <c r="CO217" s="24"/>
    </row>
    <row r="218" spans="1:93" ht="13.5" customHeight="1" x14ac:dyDescent="0.15">
      <c r="A218" s="12">
        <v>215</v>
      </c>
      <c r="Q218" s="24"/>
      <c r="BC218" s="24"/>
      <c r="BV218" s="24"/>
      <c r="CO218" s="24"/>
    </row>
    <row r="219" spans="1:93" ht="13.5" customHeight="1" x14ac:dyDescent="0.15">
      <c r="A219" s="12">
        <v>216</v>
      </c>
      <c r="Q219" s="24"/>
      <c r="BC219" s="24"/>
      <c r="BV219" s="24"/>
      <c r="CO219" s="24"/>
    </row>
    <row r="220" spans="1:93" ht="13.5" customHeight="1" x14ac:dyDescent="0.15">
      <c r="A220" s="12">
        <v>217</v>
      </c>
      <c r="Q220" s="24"/>
      <c r="BC220" s="24"/>
      <c r="BV220" s="24"/>
      <c r="CO220" s="24"/>
    </row>
    <row r="221" spans="1:93" ht="13.5" customHeight="1" x14ac:dyDescent="0.15">
      <c r="A221" s="12">
        <v>218</v>
      </c>
      <c r="Q221" s="24"/>
      <c r="BC221" s="24"/>
      <c r="BV221" s="24"/>
      <c r="CO221" s="24"/>
    </row>
    <row r="222" spans="1:93" ht="13.5" customHeight="1" x14ac:dyDescent="0.15">
      <c r="A222" s="12">
        <v>219</v>
      </c>
      <c r="Q222" s="24"/>
      <c r="BC222" s="24"/>
      <c r="BV222" s="24"/>
      <c r="CO222" s="24"/>
    </row>
    <row r="223" spans="1:93" ht="13.5" customHeight="1" x14ac:dyDescent="0.15">
      <c r="A223" s="12">
        <v>220</v>
      </c>
      <c r="Q223" s="24"/>
      <c r="BC223" s="24"/>
      <c r="BV223" s="24"/>
      <c r="CO223" s="24"/>
    </row>
    <row r="224" spans="1:93" ht="13.5" customHeight="1" x14ac:dyDescent="0.15">
      <c r="A224" s="12">
        <v>221</v>
      </c>
      <c r="Q224" s="24"/>
      <c r="BC224" s="24"/>
      <c r="BV224" s="24"/>
      <c r="CO224" s="24"/>
    </row>
    <row r="225" spans="1:93" ht="13.5" customHeight="1" x14ac:dyDescent="0.15">
      <c r="A225" s="12">
        <v>222</v>
      </c>
      <c r="Q225" s="24"/>
      <c r="BC225" s="24"/>
      <c r="BV225" s="24"/>
      <c r="CO225" s="24"/>
    </row>
    <row r="226" spans="1:93" ht="13.5" customHeight="1" x14ac:dyDescent="0.15">
      <c r="A226" s="12">
        <v>223</v>
      </c>
      <c r="Q226" s="24"/>
      <c r="BC226" s="24"/>
      <c r="BV226" s="24"/>
      <c r="CO226" s="24"/>
    </row>
    <row r="227" spans="1:93" ht="13.5" customHeight="1" x14ac:dyDescent="0.15">
      <c r="A227" s="12">
        <v>224</v>
      </c>
      <c r="Q227" s="24"/>
      <c r="BC227" s="24"/>
      <c r="BV227" s="24"/>
      <c r="CO227" s="24"/>
    </row>
    <row r="228" spans="1:93" ht="13.5" customHeight="1" x14ac:dyDescent="0.15">
      <c r="A228" s="12">
        <v>225</v>
      </c>
      <c r="Q228" s="24"/>
      <c r="BC228" s="24"/>
      <c r="BV228" s="24"/>
      <c r="CO228" s="24"/>
    </row>
    <row r="229" spans="1:93" ht="13.5" customHeight="1" x14ac:dyDescent="0.15">
      <c r="A229" s="12">
        <v>226</v>
      </c>
      <c r="Q229" s="24"/>
      <c r="BC229" s="24"/>
      <c r="BV229" s="24"/>
      <c r="CO229" s="24"/>
    </row>
    <row r="230" spans="1:93" ht="13.5" customHeight="1" x14ac:dyDescent="0.15">
      <c r="A230" s="12">
        <v>227</v>
      </c>
      <c r="Q230" s="24"/>
      <c r="BC230" s="24"/>
      <c r="BV230" s="24"/>
      <c r="CO230" s="24"/>
    </row>
    <row r="231" spans="1:93" ht="13.5" customHeight="1" x14ac:dyDescent="0.15">
      <c r="A231" s="12">
        <v>228</v>
      </c>
      <c r="Q231" s="24"/>
      <c r="BC231" s="24"/>
      <c r="BV231" s="24"/>
      <c r="CO231" s="24"/>
    </row>
    <row r="232" spans="1:93" ht="13.5" customHeight="1" x14ac:dyDescent="0.15">
      <c r="A232" s="12">
        <v>229</v>
      </c>
      <c r="Q232" s="24"/>
      <c r="BC232" s="24"/>
      <c r="BV232" s="24"/>
      <c r="CO232" s="24"/>
    </row>
    <row r="233" spans="1:93" ht="13.5" customHeight="1" x14ac:dyDescent="0.15">
      <c r="A233" s="12">
        <v>230</v>
      </c>
      <c r="Q233" s="24"/>
      <c r="BC233" s="24"/>
      <c r="BV233" s="24"/>
      <c r="CO233" s="24"/>
    </row>
    <row r="234" spans="1:93" ht="13.5" customHeight="1" x14ac:dyDescent="0.15">
      <c r="A234" s="12">
        <v>231</v>
      </c>
      <c r="Q234" s="24"/>
      <c r="BC234" s="24"/>
      <c r="BV234" s="24"/>
      <c r="CO234" s="24"/>
    </row>
    <row r="235" spans="1:93" ht="13.5" customHeight="1" x14ac:dyDescent="0.15">
      <c r="A235" s="12">
        <v>232</v>
      </c>
      <c r="Q235" s="24"/>
      <c r="BC235" s="24"/>
      <c r="BV235" s="24"/>
      <c r="CO235" s="24"/>
    </row>
    <row r="236" spans="1:93" ht="13.5" customHeight="1" x14ac:dyDescent="0.15">
      <c r="A236" s="12">
        <v>233</v>
      </c>
      <c r="Q236" s="24"/>
      <c r="BC236" s="24"/>
      <c r="BV236" s="24"/>
      <c r="CO236" s="24"/>
    </row>
    <row r="237" spans="1:93" ht="13.5" customHeight="1" x14ac:dyDescent="0.15">
      <c r="A237" s="12">
        <v>234</v>
      </c>
      <c r="Q237" s="24"/>
      <c r="BC237" s="24"/>
      <c r="BV237" s="24"/>
      <c r="CO237" s="24"/>
    </row>
    <row r="238" spans="1:93" ht="13.5" customHeight="1" x14ac:dyDescent="0.15">
      <c r="A238" s="12">
        <v>235</v>
      </c>
      <c r="Q238" s="24"/>
      <c r="BC238" s="24"/>
      <c r="BV238" s="24"/>
      <c r="CO238" s="24"/>
    </row>
    <row r="239" spans="1:93" ht="13.5" customHeight="1" x14ac:dyDescent="0.15">
      <c r="A239" s="12">
        <v>236</v>
      </c>
      <c r="Q239" s="24"/>
      <c r="BC239" s="24"/>
      <c r="BV239" s="24"/>
      <c r="CO239" s="24"/>
    </row>
    <row r="240" spans="1:93" ht="13.5" customHeight="1" x14ac:dyDescent="0.15">
      <c r="A240" s="12">
        <v>237</v>
      </c>
      <c r="Q240" s="24"/>
      <c r="BC240" s="24"/>
      <c r="BV240" s="24"/>
      <c r="CO240" s="24"/>
    </row>
    <row r="241" spans="1:93" ht="13.5" customHeight="1" x14ac:dyDescent="0.15">
      <c r="A241" s="12">
        <v>238</v>
      </c>
      <c r="Q241" s="24"/>
      <c r="BC241" s="24"/>
      <c r="BV241" s="24"/>
      <c r="CO241" s="24"/>
    </row>
    <row r="242" spans="1:93" ht="13.5" customHeight="1" x14ac:dyDescent="0.15">
      <c r="A242" s="12">
        <v>239</v>
      </c>
      <c r="Q242" s="24"/>
      <c r="BC242" s="24"/>
      <c r="BV242" s="24"/>
      <c r="CO242" s="24"/>
    </row>
    <row r="243" spans="1:93" ht="13.5" customHeight="1" x14ac:dyDescent="0.15">
      <c r="A243" s="12">
        <v>240</v>
      </c>
      <c r="Q243" s="24"/>
      <c r="BC243" s="24"/>
      <c r="BV243" s="24"/>
      <c r="CO243" s="24"/>
    </row>
    <row r="244" spans="1:93" ht="13.5" customHeight="1" x14ac:dyDescent="0.15">
      <c r="A244" s="12">
        <v>241</v>
      </c>
      <c r="Q244" s="24"/>
      <c r="BC244" s="24"/>
      <c r="BV244" s="24"/>
      <c r="CO244" s="24"/>
    </row>
    <row r="245" spans="1:93" ht="13.5" customHeight="1" x14ac:dyDescent="0.15">
      <c r="A245" s="12">
        <v>242</v>
      </c>
      <c r="Q245" s="24"/>
      <c r="BC245" s="24"/>
      <c r="BV245" s="24"/>
      <c r="CO245" s="24"/>
    </row>
    <row r="246" spans="1:93" ht="13.5" customHeight="1" x14ac:dyDescent="0.15">
      <c r="A246" s="12">
        <v>243</v>
      </c>
      <c r="Q246" s="24"/>
      <c r="BC246" s="24"/>
      <c r="BV246" s="24"/>
      <c r="CO246" s="24"/>
    </row>
    <row r="247" spans="1:93" ht="13.5" customHeight="1" x14ac:dyDescent="0.15">
      <c r="A247" s="12">
        <v>244</v>
      </c>
      <c r="Q247" s="24"/>
      <c r="BC247" s="24"/>
      <c r="BV247" s="24"/>
      <c r="CO247" s="24"/>
    </row>
    <row r="248" spans="1:93" ht="13.5" customHeight="1" x14ac:dyDescent="0.15">
      <c r="A248" s="12">
        <v>245</v>
      </c>
      <c r="Q248" s="24"/>
      <c r="BC248" s="24"/>
      <c r="BV248" s="24"/>
      <c r="CO248" s="24"/>
    </row>
    <row r="249" spans="1:93" ht="13.5" customHeight="1" x14ac:dyDescent="0.15">
      <c r="A249" s="12">
        <v>246</v>
      </c>
      <c r="Q249" s="24"/>
      <c r="BC249" s="24"/>
      <c r="BV249" s="24"/>
      <c r="CO249" s="24"/>
    </row>
    <row r="250" spans="1:93" ht="13.5" customHeight="1" x14ac:dyDescent="0.15">
      <c r="A250" s="12">
        <v>247</v>
      </c>
      <c r="Q250" s="24"/>
      <c r="BC250" s="24"/>
      <c r="BV250" s="24"/>
      <c r="CO250" s="24"/>
    </row>
    <row r="251" spans="1:93" ht="13.5" customHeight="1" x14ac:dyDescent="0.15">
      <c r="A251" s="12">
        <v>248</v>
      </c>
      <c r="Q251" s="24"/>
      <c r="BC251" s="24"/>
      <c r="BV251" s="24"/>
      <c r="CO251" s="24"/>
    </row>
    <row r="252" spans="1:93" ht="13.5" customHeight="1" x14ac:dyDescent="0.15">
      <c r="A252" s="12">
        <v>249</v>
      </c>
      <c r="Q252" s="24"/>
      <c r="BC252" s="24"/>
      <c r="BV252" s="24"/>
      <c r="CO252" s="24"/>
    </row>
    <row r="253" spans="1:93" ht="13.5" customHeight="1" x14ac:dyDescent="0.15">
      <c r="A253" s="12">
        <v>250</v>
      </c>
      <c r="Q253" s="24"/>
      <c r="BC253" s="24"/>
      <c r="BV253" s="24"/>
      <c r="CO253" s="24"/>
    </row>
    <row r="254" spans="1:93" ht="13.5" customHeight="1" x14ac:dyDescent="0.15">
      <c r="A254" s="12">
        <v>251</v>
      </c>
      <c r="Q254" s="24"/>
      <c r="BC254" s="24"/>
      <c r="BV254" s="24"/>
      <c r="CO254" s="24"/>
    </row>
    <row r="255" spans="1:93" ht="13.5" customHeight="1" x14ac:dyDescent="0.15">
      <c r="A255" s="12">
        <v>252</v>
      </c>
      <c r="Q255" s="24"/>
      <c r="BC255" s="24"/>
      <c r="BV255" s="24"/>
      <c r="CO255" s="24"/>
    </row>
    <row r="256" spans="1:93" ht="13.5" customHeight="1" x14ac:dyDescent="0.15">
      <c r="A256" s="12">
        <v>253</v>
      </c>
      <c r="Q256" s="24"/>
      <c r="BC256" s="24"/>
      <c r="BV256" s="24"/>
      <c r="CO256" s="24"/>
    </row>
    <row r="257" spans="1:93" ht="13.5" customHeight="1" x14ac:dyDescent="0.15">
      <c r="A257" s="12">
        <v>254</v>
      </c>
      <c r="Q257" s="24"/>
      <c r="BC257" s="24"/>
      <c r="BV257" s="24"/>
      <c r="CO257" s="24"/>
    </row>
    <row r="258" spans="1:93" ht="13.5" customHeight="1" x14ac:dyDescent="0.15">
      <c r="A258" s="12">
        <v>255</v>
      </c>
      <c r="Q258" s="24"/>
      <c r="BC258" s="24"/>
      <c r="BV258" s="24"/>
      <c r="CO258" s="24"/>
    </row>
    <row r="259" spans="1:93" ht="13.5" customHeight="1" x14ac:dyDescent="0.15">
      <c r="A259" s="12">
        <v>256</v>
      </c>
      <c r="Q259" s="24"/>
      <c r="BC259" s="24"/>
      <c r="BV259" s="24"/>
      <c r="CO259" s="24"/>
    </row>
    <row r="260" spans="1:93" ht="13.5" customHeight="1" x14ac:dyDescent="0.15">
      <c r="A260" s="12">
        <v>257</v>
      </c>
      <c r="Q260" s="24"/>
      <c r="BC260" s="24"/>
      <c r="BV260" s="24"/>
      <c r="CO260" s="24"/>
    </row>
    <row r="261" spans="1:93" ht="13.5" customHeight="1" x14ac:dyDescent="0.15">
      <c r="A261" s="12">
        <v>258</v>
      </c>
      <c r="Q261" s="24"/>
      <c r="BC261" s="24"/>
      <c r="BV261" s="24"/>
      <c r="CO261" s="24"/>
    </row>
    <row r="262" spans="1:93" ht="13.5" customHeight="1" x14ac:dyDescent="0.15">
      <c r="A262" s="12">
        <v>259</v>
      </c>
      <c r="Q262" s="24"/>
      <c r="BC262" s="24"/>
      <c r="BV262" s="24"/>
      <c r="CO262" s="24"/>
    </row>
    <row r="263" spans="1:93" ht="13.5" customHeight="1" x14ac:dyDescent="0.15">
      <c r="A263" s="12">
        <v>260</v>
      </c>
      <c r="Q263" s="24"/>
      <c r="BC263" s="24"/>
      <c r="BV263" s="24"/>
      <c r="CO263" s="24"/>
    </row>
    <row r="264" spans="1:93" ht="13.5" customHeight="1" x14ac:dyDescent="0.15">
      <c r="A264" s="12">
        <v>261</v>
      </c>
      <c r="Q264" s="24"/>
      <c r="BC264" s="24"/>
      <c r="BV264" s="24"/>
      <c r="CO264" s="24"/>
    </row>
    <row r="265" spans="1:93" ht="13.5" customHeight="1" x14ac:dyDescent="0.15">
      <c r="A265" s="12">
        <v>262</v>
      </c>
      <c r="Q265" s="24"/>
      <c r="BC265" s="24"/>
      <c r="BV265" s="24"/>
      <c r="CO265" s="24"/>
    </row>
    <row r="266" spans="1:93" ht="13.5" customHeight="1" x14ac:dyDescent="0.15">
      <c r="A266" s="12">
        <v>263</v>
      </c>
      <c r="Q266" s="24"/>
      <c r="BC266" s="24"/>
      <c r="BV266" s="24"/>
      <c r="CO266" s="24"/>
    </row>
    <row r="267" spans="1:93" ht="13.5" customHeight="1" x14ac:dyDescent="0.15">
      <c r="A267" s="12">
        <v>264</v>
      </c>
      <c r="Q267" s="24"/>
      <c r="BC267" s="24"/>
      <c r="BV267" s="24"/>
      <c r="CO267" s="24"/>
    </row>
    <row r="268" spans="1:93" ht="13.5" customHeight="1" x14ac:dyDescent="0.15">
      <c r="A268" s="12">
        <v>265</v>
      </c>
      <c r="Q268" s="24"/>
      <c r="BC268" s="24"/>
      <c r="BV268" s="24"/>
      <c r="CO268" s="24"/>
    </row>
    <row r="269" spans="1:93" ht="13.5" customHeight="1" x14ac:dyDescent="0.15">
      <c r="A269" s="12">
        <v>266</v>
      </c>
      <c r="Q269" s="24"/>
      <c r="BC269" s="24"/>
      <c r="BV269" s="24"/>
      <c r="CO269" s="24"/>
    </row>
    <row r="270" spans="1:93" ht="13.5" customHeight="1" x14ac:dyDescent="0.15">
      <c r="A270" s="12">
        <v>267</v>
      </c>
      <c r="Q270" s="24"/>
      <c r="BC270" s="24"/>
      <c r="BV270" s="24"/>
      <c r="CO270" s="24"/>
    </row>
    <row r="271" spans="1:93" ht="13.5" customHeight="1" x14ac:dyDescent="0.15">
      <c r="A271" s="12">
        <v>268</v>
      </c>
      <c r="Q271" s="24"/>
      <c r="BC271" s="24"/>
      <c r="BV271" s="24"/>
      <c r="CO271" s="24"/>
    </row>
    <row r="272" spans="1:93" ht="13.5" customHeight="1" x14ac:dyDescent="0.15">
      <c r="A272" s="12">
        <v>269</v>
      </c>
      <c r="Q272" s="24"/>
      <c r="BC272" s="24"/>
      <c r="BV272" s="24"/>
      <c r="CO272" s="24"/>
    </row>
    <row r="273" spans="1:93" ht="13.5" customHeight="1" x14ac:dyDescent="0.15">
      <c r="A273" s="12">
        <v>270</v>
      </c>
      <c r="Q273" s="24"/>
      <c r="BC273" s="24"/>
      <c r="BV273" s="24"/>
      <c r="CO273" s="24"/>
    </row>
    <row r="274" spans="1:93" ht="13.5" customHeight="1" x14ac:dyDescent="0.15">
      <c r="A274" s="12">
        <v>271</v>
      </c>
      <c r="Q274" s="24"/>
      <c r="BC274" s="24"/>
      <c r="BV274" s="24"/>
      <c r="CO274" s="24"/>
    </row>
    <row r="275" spans="1:93" ht="13.5" customHeight="1" x14ac:dyDescent="0.15">
      <c r="A275" s="12">
        <v>272</v>
      </c>
      <c r="Q275" s="24"/>
      <c r="BC275" s="24"/>
      <c r="BV275" s="24"/>
      <c r="CO275" s="24"/>
    </row>
    <row r="276" spans="1:93" ht="13.5" customHeight="1" x14ac:dyDescent="0.15">
      <c r="A276" s="12">
        <v>273</v>
      </c>
      <c r="Q276" s="24"/>
      <c r="BC276" s="24"/>
      <c r="BV276" s="24"/>
      <c r="CO276" s="24"/>
    </row>
    <row r="277" spans="1:93" ht="13.5" customHeight="1" x14ac:dyDescent="0.15">
      <c r="A277" s="12">
        <v>274</v>
      </c>
      <c r="Q277" s="24"/>
      <c r="BC277" s="24"/>
      <c r="BV277" s="24"/>
      <c r="CO277" s="24"/>
    </row>
    <row r="278" spans="1:93" ht="13.5" customHeight="1" x14ac:dyDescent="0.15">
      <c r="A278" s="12">
        <v>275</v>
      </c>
      <c r="Q278" s="24"/>
      <c r="BC278" s="24"/>
      <c r="BV278" s="24"/>
      <c r="CO278" s="24"/>
    </row>
    <row r="279" spans="1:93" ht="13.5" customHeight="1" x14ac:dyDescent="0.15">
      <c r="A279" s="12">
        <v>276</v>
      </c>
      <c r="Q279" s="24"/>
      <c r="BC279" s="24"/>
      <c r="BV279" s="24"/>
      <c r="CO279" s="24"/>
    </row>
    <row r="280" spans="1:93" ht="13.5" customHeight="1" x14ac:dyDescent="0.15">
      <c r="A280" s="12">
        <v>277</v>
      </c>
      <c r="Q280" s="24"/>
      <c r="BC280" s="24"/>
      <c r="BV280" s="24"/>
      <c r="CO280" s="24"/>
    </row>
    <row r="281" spans="1:93" ht="13.5" customHeight="1" x14ac:dyDescent="0.15">
      <c r="A281" s="12">
        <v>278</v>
      </c>
      <c r="Q281" s="24"/>
      <c r="BC281" s="24"/>
      <c r="BV281" s="24"/>
      <c r="CO281" s="24"/>
    </row>
    <row r="282" spans="1:93" ht="13.5" customHeight="1" x14ac:dyDescent="0.15">
      <c r="A282" s="12">
        <v>279</v>
      </c>
      <c r="Q282" s="24"/>
      <c r="BC282" s="24"/>
      <c r="BV282" s="24"/>
      <c r="CO282" s="24"/>
    </row>
    <row r="283" spans="1:93" ht="13.5" customHeight="1" x14ac:dyDescent="0.15">
      <c r="A283" s="12">
        <v>280</v>
      </c>
      <c r="Q283" s="24"/>
      <c r="BC283" s="24"/>
      <c r="BV283" s="24"/>
      <c r="CO283" s="24"/>
    </row>
    <row r="284" spans="1:93" ht="13.5" customHeight="1" x14ac:dyDescent="0.15">
      <c r="A284" s="12">
        <v>281</v>
      </c>
      <c r="Q284" s="24"/>
      <c r="BC284" s="24"/>
      <c r="BV284" s="24"/>
      <c r="CO284" s="24"/>
    </row>
    <row r="285" spans="1:93" ht="13.5" customHeight="1" x14ac:dyDescent="0.15">
      <c r="A285" s="12">
        <v>282</v>
      </c>
      <c r="Q285" s="24"/>
      <c r="BC285" s="24"/>
      <c r="BV285" s="24"/>
      <c r="CO285" s="24"/>
    </row>
    <row r="286" spans="1:93" ht="13.5" customHeight="1" x14ac:dyDescent="0.15">
      <c r="A286" s="12">
        <v>283</v>
      </c>
      <c r="Q286" s="24"/>
      <c r="BC286" s="24"/>
      <c r="BV286" s="24"/>
      <c r="CO286" s="24"/>
    </row>
    <row r="287" spans="1:93" ht="13.5" customHeight="1" x14ac:dyDescent="0.15">
      <c r="A287" s="12">
        <v>284</v>
      </c>
      <c r="Q287" s="24"/>
      <c r="BC287" s="24"/>
      <c r="BV287" s="24"/>
      <c r="CO287" s="24"/>
    </row>
    <row r="288" spans="1:93" ht="13.5" customHeight="1" x14ac:dyDescent="0.15">
      <c r="A288" s="12">
        <v>285</v>
      </c>
      <c r="Q288" s="24"/>
      <c r="BC288" s="24"/>
      <c r="BV288" s="24"/>
      <c r="CO288" s="24"/>
    </row>
    <row r="289" spans="1:93" ht="13.5" customHeight="1" x14ac:dyDescent="0.15">
      <c r="A289" s="12">
        <v>286</v>
      </c>
      <c r="Q289" s="24"/>
      <c r="BC289" s="24"/>
      <c r="BV289" s="24"/>
      <c r="CO289" s="24"/>
    </row>
    <row r="290" spans="1:93" ht="13.5" customHeight="1" x14ac:dyDescent="0.15">
      <c r="A290" s="12">
        <v>287</v>
      </c>
      <c r="Q290" s="24"/>
      <c r="BC290" s="24"/>
      <c r="BV290" s="24"/>
      <c r="CO290" s="24"/>
    </row>
    <row r="291" spans="1:93" ht="13.5" customHeight="1" x14ac:dyDescent="0.15">
      <c r="A291" s="12">
        <v>288</v>
      </c>
      <c r="Q291" s="24"/>
      <c r="BC291" s="24"/>
      <c r="BV291" s="24"/>
      <c r="CO291" s="24"/>
    </row>
    <row r="292" spans="1:93" ht="13.5" customHeight="1" x14ac:dyDescent="0.15">
      <c r="A292" s="12">
        <v>289</v>
      </c>
      <c r="Q292" s="24"/>
      <c r="BC292" s="24"/>
      <c r="BV292" s="24"/>
      <c r="CO292" s="24"/>
    </row>
    <row r="293" spans="1:93" ht="13.5" customHeight="1" x14ac:dyDescent="0.15">
      <c r="A293" s="12">
        <v>290</v>
      </c>
      <c r="Q293" s="24"/>
      <c r="BC293" s="24"/>
      <c r="BV293" s="24"/>
      <c r="CO293" s="24"/>
    </row>
    <row r="294" spans="1:93" ht="13.5" customHeight="1" x14ac:dyDescent="0.15">
      <c r="A294" s="12">
        <v>291</v>
      </c>
      <c r="Q294" s="24"/>
      <c r="BC294" s="24"/>
      <c r="BV294" s="24"/>
      <c r="CO294" s="24"/>
    </row>
    <row r="295" spans="1:93" ht="13.5" customHeight="1" x14ac:dyDescent="0.15">
      <c r="A295" s="12">
        <v>292</v>
      </c>
      <c r="Q295" s="24"/>
      <c r="BC295" s="24"/>
      <c r="BV295" s="24"/>
      <c r="CO295" s="24"/>
    </row>
    <row r="296" spans="1:93" ht="13.5" customHeight="1" x14ac:dyDescent="0.15">
      <c r="A296" s="12">
        <v>293</v>
      </c>
      <c r="Q296" s="24"/>
      <c r="BC296" s="24"/>
      <c r="BV296" s="24"/>
      <c r="CO296" s="24"/>
    </row>
    <row r="297" spans="1:93" ht="13.5" customHeight="1" x14ac:dyDescent="0.15">
      <c r="A297" s="12">
        <v>294</v>
      </c>
      <c r="Q297" s="24"/>
      <c r="BC297" s="24"/>
      <c r="BV297" s="24"/>
      <c r="CO297" s="24"/>
    </row>
    <row r="298" spans="1:93" ht="13.5" customHeight="1" x14ac:dyDescent="0.15">
      <c r="A298" s="12">
        <v>295</v>
      </c>
      <c r="Q298" s="24"/>
      <c r="BC298" s="24"/>
      <c r="BV298" s="24"/>
      <c r="CO298" s="24"/>
    </row>
    <row r="299" spans="1:93" ht="13.5" customHeight="1" x14ac:dyDescent="0.15">
      <c r="A299" s="12">
        <v>296</v>
      </c>
      <c r="Q299" s="24"/>
      <c r="BC299" s="24"/>
      <c r="BV299" s="24"/>
      <c r="CO299" s="24"/>
    </row>
    <row r="300" spans="1:93" ht="13.5" customHeight="1" x14ac:dyDescent="0.15">
      <c r="A300" s="12">
        <v>297</v>
      </c>
      <c r="Q300" s="24"/>
      <c r="BC300" s="24"/>
      <c r="BV300" s="24"/>
      <c r="CO300" s="24"/>
    </row>
    <row r="301" spans="1:93" ht="13.5" customHeight="1" x14ac:dyDescent="0.15">
      <c r="A301" s="12">
        <v>298</v>
      </c>
      <c r="Q301" s="24"/>
      <c r="BC301" s="24"/>
      <c r="BV301" s="24"/>
      <c r="CO301" s="24"/>
    </row>
    <row r="302" spans="1:93" ht="13.5" customHeight="1" x14ac:dyDescent="0.15">
      <c r="A302" s="12">
        <v>299</v>
      </c>
      <c r="Q302" s="24"/>
      <c r="BC302" s="24"/>
      <c r="BV302" s="24"/>
      <c r="CO302" s="24"/>
    </row>
    <row r="303" spans="1:93" ht="13.5" customHeight="1" x14ac:dyDescent="0.15">
      <c r="A303" s="12">
        <v>300</v>
      </c>
      <c r="Q303" s="24"/>
      <c r="BC303" s="24"/>
      <c r="BV303" s="24"/>
      <c r="CO303" s="24"/>
    </row>
    <row r="304" spans="1:93" ht="13.5" customHeight="1" x14ac:dyDescent="0.15">
      <c r="A304" s="12">
        <v>301</v>
      </c>
      <c r="Q304" s="24"/>
      <c r="BC304" s="24"/>
      <c r="BV304" s="24"/>
      <c r="CO304" s="24"/>
    </row>
    <row r="305" spans="1:93" ht="13.5" customHeight="1" x14ac:dyDescent="0.15">
      <c r="A305" s="12">
        <v>302</v>
      </c>
      <c r="Q305" s="24"/>
      <c r="BC305" s="24"/>
      <c r="BV305" s="24"/>
      <c r="CO305" s="24"/>
    </row>
    <row r="306" spans="1:93" ht="13.5" customHeight="1" x14ac:dyDescent="0.15">
      <c r="A306" s="12">
        <v>303</v>
      </c>
      <c r="Q306" s="24"/>
      <c r="BC306" s="24"/>
      <c r="BV306" s="24"/>
      <c r="CO306" s="24"/>
    </row>
    <row r="307" spans="1:93" ht="13.5" customHeight="1" x14ac:dyDescent="0.15">
      <c r="A307" s="12">
        <v>304</v>
      </c>
      <c r="Q307" s="24"/>
      <c r="BC307" s="24"/>
      <c r="BV307" s="24"/>
      <c r="CO307" s="24"/>
    </row>
    <row r="308" spans="1:93" ht="13.5" customHeight="1" x14ac:dyDescent="0.15">
      <c r="A308" s="12">
        <v>305</v>
      </c>
      <c r="Q308" s="24"/>
      <c r="BC308" s="24"/>
      <c r="BV308" s="24"/>
      <c r="CO308" s="24"/>
    </row>
    <row r="309" spans="1:93" ht="13.5" customHeight="1" x14ac:dyDescent="0.15">
      <c r="A309" s="12">
        <v>306</v>
      </c>
      <c r="Q309" s="24"/>
      <c r="BC309" s="24"/>
      <c r="BV309" s="24"/>
      <c r="CO309" s="24"/>
    </row>
    <row r="310" spans="1:93" ht="13.5" customHeight="1" x14ac:dyDescent="0.15">
      <c r="A310" s="12">
        <v>307</v>
      </c>
      <c r="Q310" s="24"/>
      <c r="BC310" s="24"/>
      <c r="BV310" s="24"/>
      <c r="CO310" s="24"/>
    </row>
    <row r="311" spans="1:93" ht="13.5" customHeight="1" x14ac:dyDescent="0.15">
      <c r="A311" s="12">
        <v>308</v>
      </c>
      <c r="Q311" s="24"/>
      <c r="BC311" s="24"/>
      <c r="BV311" s="24"/>
      <c r="CO311" s="24"/>
    </row>
    <row r="312" spans="1:93" ht="13.5" customHeight="1" x14ac:dyDescent="0.15">
      <c r="A312" s="12">
        <v>309</v>
      </c>
      <c r="Q312" s="24"/>
      <c r="BC312" s="24"/>
      <c r="BV312" s="24"/>
      <c r="CO312" s="24"/>
    </row>
    <row r="313" spans="1:93" ht="13.5" customHeight="1" x14ac:dyDescent="0.15">
      <c r="A313" s="12">
        <v>310</v>
      </c>
      <c r="Q313" s="24"/>
      <c r="BC313" s="24"/>
      <c r="BV313" s="24"/>
      <c r="CO313" s="24"/>
    </row>
    <row r="314" spans="1:93" ht="13.5" customHeight="1" x14ac:dyDescent="0.15">
      <c r="A314" s="12">
        <v>311</v>
      </c>
      <c r="Q314" s="24"/>
      <c r="BC314" s="24"/>
      <c r="BV314" s="24"/>
      <c r="CO314" s="24"/>
    </row>
    <row r="315" spans="1:93" ht="13.5" customHeight="1" x14ac:dyDescent="0.15">
      <c r="A315" s="12">
        <v>312</v>
      </c>
      <c r="Q315" s="24"/>
      <c r="BC315" s="24"/>
      <c r="BV315" s="24"/>
      <c r="CO315" s="24"/>
    </row>
    <row r="316" spans="1:93" ht="13.5" customHeight="1" x14ac:dyDescent="0.15">
      <c r="A316" s="12">
        <v>313</v>
      </c>
      <c r="Q316" s="24"/>
      <c r="BC316" s="24"/>
      <c r="BV316" s="24"/>
      <c r="CO316" s="24"/>
    </row>
    <row r="317" spans="1:93" ht="13.5" customHeight="1" x14ac:dyDescent="0.15">
      <c r="A317" s="12">
        <v>314</v>
      </c>
      <c r="Q317" s="24"/>
      <c r="BC317" s="24"/>
      <c r="BV317" s="24"/>
      <c r="CO317" s="24"/>
    </row>
    <row r="318" spans="1:93" ht="13.5" customHeight="1" x14ac:dyDescent="0.15">
      <c r="A318" s="12">
        <v>315</v>
      </c>
      <c r="Q318" s="24"/>
      <c r="BC318" s="24"/>
      <c r="BV318" s="24"/>
      <c r="CO318" s="24"/>
    </row>
    <row r="319" spans="1:93" ht="13.5" customHeight="1" x14ac:dyDescent="0.15">
      <c r="A319" s="12">
        <v>316</v>
      </c>
      <c r="Q319" s="24"/>
      <c r="BC319" s="24"/>
      <c r="BV319" s="24"/>
      <c r="CO319" s="24"/>
    </row>
    <row r="320" spans="1:93" ht="13.5" customHeight="1" x14ac:dyDescent="0.15">
      <c r="A320" s="12">
        <v>317</v>
      </c>
      <c r="Q320" s="24"/>
      <c r="BC320" s="24"/>
      <c r="BV320" s="24"/>
      <c r="CO320" s="24"/>
    </row>
    <row r="321" spans="1:93" ht="13.5" customHeight="1" x14ac:dyDescent="0.15">
      <c r="A321" s="12">
        <v>318</v>
      </c>
      <c r="Q321" s="24"/>
      <c r="BC321" s="24"/>
      <c r="BV321" s="24"/>
      <c r="CO321" s="24"/>
    </row>
    <row r="322" spans="1:93" ht="13.5" customHeight="1" x14ac:dyDescent="0.15">
      <c r="A322" s="12">
        <v>319</v>
      </c>
      <c r="Q322" s="24"/>
      <c r="BC322" s="24"/>
      <c r="BV322" s="24"/>
      <c r="CO322" s="24"/>
    </row>
    <row r="323" spans="1:93" ht="13.5" customHeight="1" x14ac:dyDescent="0.15">
      <c r="A323" s="12">
        <v>320</v>
      </c>
      <c r="Q323" s="24"/>
      <c r="BC323" s="24"/>
      <c r="BV323" s="24"/>
      <c r="CO323" s="24"/>
    </row>
    <row r="324" spans="1:93" ht="13.5" customHeight="1" x14ac:dyDescent="0.15">
      <c r="A324" s="12">
        <v>321</v>
      </c>
      <c r="Q324" s="24"/>
      <c r="BC324" s="24"/>
      <c r="BV324" s="24"/>
      <c r="CO324" s="24"/>
    </row>
    <row r="325" spans="1:93" ht="13.5" customHeight="1" x14ac:dyDescent="0.15">
      <c r="A325" s="12">
        <v>322</v>
      </c>
      <c r="Q325" s="24"/>
      <c r="BC325" s="24"/>
      <c r="BV325" s="24"/>
      <c r="CO325" s="24"/>
    </row>
    <row r="326" spans="1:93" ht="13.5" customHeight="1" x14ac:dyDescent="0.15">
      <c r="A326" s="12">
        <v>323</v>
      </c>
      <c r="Q326" s="24"/>
      <c r="BC326" s="24"/>
      <c r="BV326" s="24"/>
      <c r="CO326" s="24"/>
    </row>
    <row r="327" spans="1:93" ht="13.5" customHeight="1" x14ac:dyDescent="0.15">
      <c r="A327" s="12">
        <v>324</v>
      </c>
      <c r="Q327" s="24"/>
      <c r="BC327" s="24"/>
      <c r="BV327" s="24"/>
      <c r="CO327" s="24"/>
    </row>
    <row r="328" spans="1:93" ht="13.5" customHeight="1" x14ac:dyDescent="0.15">
      <c r="A328" s="12">
        <v>325</v>
      </c>
      <c r="Q328" s="24"/>
      <c r="BC328" s="24"/>
      <c r="BV328" s="24"/>
      <c r="CO328" s="24"/>
    </row>
    <row r="329" spans="1:93" ht="13.5" customHeight="1" x14ac:dyDescent="0.15">
      <c r="A329" s="12">
        <v>326</v>
      </c>
      <c r="Q329" s="24"/>
      <c r="BC329" s="24"/>
      <c r="BV329" s="24"/>
      <c r="CO329" s="24"/>
    </row>
    <row r="330" spans="1:93" ht="13.5" customHeight="1" x14ac:dyDescent="0.15">
      <c r="A330" s="12">
        <v>327</v>
      </c>
      <c r="Q330" s="24"/>
      <c r="BC330" s="24"/>
      <c r="BV330" s="24"/>
      <c r="CO330" s="24"/>
    </row>
    <row r="331" spans="1:93" ht="13.5" customHeight="1" x14ac:dyDescent="0.15">
      <c r="A331" s="12">
        <v>328</v>
      </c>
      <c r="Q331" s="24"/>
      <c r="BC331" s="24"/>
      <c r="BV331" s="24"/>
      <c r="CO331" s="24"/>
    </row>
    <row r="332" spans="1:93" ht="13.5" customHeight="1" x14ac:dyDescent="0.15">
      <c r="A332" s="12">
        <v>329</v>
      </c>
      <c r="Q332" s="24"/>
      <c r="BC332" s="24"/>
      <c r="BV332" s="24"/>
      <c r="CO332" s="24"/>
    </row>
    <row r="333" spans="1:93" ht="13.5" customHeight="1" x14ac:dyDescent="0.15">
      <c r="A333" s="12">
        <v>330</v>
      </c>
      <c r="Q333" s="24"/>
      <c r="BC333" s="24"/>
      <c r="BV333" s="24"/>
      <c r="CO333" s="24"/>
    </row>
    <row r="334" spans="1:93" ht="13.5" customHeight="1" x14ac:dyDescent="0.15">
      <c r="A334" s="12">
        <v>331</v>
      </c>
      <c r="Q334" s="24"/>
      <c r="BC334" s="24"/>
      <c r="BV334" s="24"/>
      <c r="CO334" s="24"/>
    </row>
    <row r="335" spans="1:93" ht="13.5" customHeight="1" x14ac:dyDescent="0.15">
      <c r="A335" s="12">
        <v>332</v>
      </c>
      <c r="Q335" s="24"/>
      <c r="BC335" s="24"/>
      <c r="BV335" s="24"/>
      <c r="CO335" s="24"/>
    </row>
    <row r="336" spans="1:93" ht="13.5" customHeight="1" x14ac:dyDescent="0.15">
      <c r="A336" s="12">
        <v>333</v>
      </c>
      <c r="Q336" s="24"/>
      <c r="BC336" s="24"/>
      <c r="BV336" s="24"/>
      <c r="CO336" s="24"/>
    </row>
    <row r="337" spans="1:93" ht="13.5" customHeight="1" x14ac:dyDescent="0.15">
      <c r="A337" s="12">
        <v>334</v>
      </c>
      <c r="Q337" s="24"/>
      <c r="BC337" s="24"/>
      <c r="BV337" s="24"/>
      <c r="CO337" s="24"/>
    </row>
    <row r="338" spans="1:93" ht="13.5" customHeight="1" x14ac:dyDescent="0.15">
      <c r="A338" s="12">
        <v>335</v>
      </c>
      <c r="Q338" s="24"/>
      <c r="BC338" s="24"/>
      <c r="BV338" s="24"/>
      <c r="CO338" s="24"/>
    </row>
    <row r="339" spans="1:93" ht="13.5" customHeight="1" x14ac:dyDescent="0.15">
      <c r="A339" s="12">
        <v>336</v>
      </c>
      <c r="Q339" s="24"/>
      <c r="BC339" s="24"/>
      <c r="BV339" s="24"/>
      <c r="CO339" s="24"/>
    </row>
    <row r="340" spans="1:93" ht="13.5" customHeight="1" x14ac:dyDescent="0.15">
      <c r="A340" s="12">
        <v>337</v>
      </c>
      <c r="Q340" s="24"/>
      <c r="BC340" s="24"/>
      <c r="BV340" s="24"/>
      <c r="CO340" s="24"/>
    </row>
    <row r="341" spans="1:93" ht="13.5" customHeight="1" x14ac:dyDescent="0.15">
      <c r="A341" s="12">
        <v>338</v>
      </c>
      <c r="Q341" s="24"/>
      <c r="BC341" s="24"/>
      <c r="BV341" s="24"/>
      <c r="CO341" s="24"/>
    </row>
    <row r="342" spans="1:93" ht="13.5" customHeight="1" x14ac:dyDescent="0.15">
      <c r="A342" s="12">
        <v>339</v>
      </c>
      <c r="Q342" s="24"/>
      <c r="BC342" s="24"/>
      <c r="BV342" s="24"/>
      <c r="CO342" s="24"/>
    </row>
    <row r="343" spans="1:93" ht="13.5" customHeight="1" x14ac:dyDescent="0.15">
      <c r="A343" s="12">
        <v>340</v>
      </c>
      <c r="Q343" s="24"/>
      <c r="BC343" s="24"/>
      <c r="BV343" s="24"/>
      <c r="CO343" s="24"/>
    </row>
    <row r="344" spans="1:93" ht="13.5" customHeight="1" x14ac:dyDescent="0.15">
      <c r="A344" s="12">
        <v>341</v>
      </c>
      <c r="Q344" s="24"/>
      <c r="BC344" s="24"/>
      <c r="BV344" s="24"/>
      <c r="CO344" s="24"/>
    </row>
    <row r="345" spans="1:93" ht="13.5" customHeight="1" x14ac:dyDescent="0.15">
      <c r="A345" s="12">
        <v>342</v>
      </c>
      <c r="Q345" s="24"/>
      <c r="BC345" s="24"/>
      <c r="BV345" s="24"/>
      <c r="CO345" s="24"/>
    </row>
    <row r="346" spans="1:93" ht="13.5" customHeight="1" x14ac:dyDescent="0.15">
      <c r="A346" s="12">
        <v>343</v>
      </c>
      <c r="Q346" s="24"/>
      <c r="BC346" s="24"/>
      <c r="BV346" s="24"/>
      <c r="CO346" s="24"/>
    </row>
    <row r="347" spans="1:93" ht="13.5" customHeight="1" x14ac:dyDescent="0.15">
      <c r="A347" s="12">
        <v>344</v>
      </c>
      <c r="Q347" s="24"/>
      <c r="BC347" s="24"/>
      <c r="BV347" s="24"/>
      <c r="CO347" s="24"/>
    </row>
    <row r="348" spans="1:93" ht="13.5" customHeight="1" x14ac:dyDescent="0.15">
      <c r="A348" s="12">
        <v>345</v>
      </c>
      <c r="Q348" s="24"/>
      <c r="BC348" s="24"/>
      <c r="BV348" s="24"/>
      <c r="CO348" s="24"/>
    </row>
    <row r="349" spans="1:93" ht="13.5" customHeight="1" x14ac:dyDescent="0.15">
      <c r="A349" s="12">
        <v>346</v>
      </c>
      <c r="Q349" s="24"/>
      <c r="BC349" s="24"/>
      <c r="BV349" s="24"/>
      <c r="CO349" s="24"/>
    </row>
    <row r="350" spans="1:93" ht="13.5" customHeight="1" x14ac:dyDescent="0.15">
      <c r="A350" s="12">
        <v>347</v>
      </c>
      <c r="Q350" s="24"/>
      <c r="BC350" s="24"/>
      <c r="BV350" s="24"/>
      <c r="CO350" s="24"/>
    </row>
    <row r="351" spans="1:93" ht="13.5" customHeight="1" x14ac:dyDescent="0.15">
      <c r="A351" s="12">
        <v>348</v>
      </c>
      <c r="Q351" s="24"/>
      <c r="BC351" s="24"/>
      <c r="BV351" s="24"/>
      <c r="CO351" s="24"/>
    </row>
    <row r="352" spans="1:93" ht="13.5" customHeight="1" x14ac:dyDescent="0.15">
      <c r="A352" s="12">
        <v>349</v>
      </c>
      <c r="Q352" s="24"/>
      <c r="BC352" s="24"/>
      <c r="BV352" s="24"/>
      <c r="CO352" s="24"/>
    </row>
    <row r="353" spans="1:93" ht="13.5" customHeight="1" x14ac:dyDescent="0.15">
      <c r="A353" s="12">
        <v>350</v>
      </c>
      <c r="Q353" s="24"/>
      <c r="BC353" s="24"/>
      <c r="BV353" s="24"/>
      <c r="CO353" s="24"/>
    </row>
    <row r="354" spans="1:93" ht="13.5" customHeight="1" x14ac:dyDescent="0.15">
      <c r="A354" s="12">
        <v>351</v>
      </c>
      <c r="Q354" s="24"/>
      <c r="BC354" s="24"/>
      <c r="BV354" s="24"/>
      <c r="CO354" s="24"/>
    </row>
    <row r="355" spans="1:93" ht="13.5" customHeight="1" x14ac:dyDescent="0.15">
      <c r="A355" s="12">
        <v>352</v>
      </c>
      <c r="Q355" s="24"/>
      <c r="BC355" s="24"/>
      <c r="BV355" s="24"/>
      <c r="CO355" s="24"/>
    </row>
    <row r="356" spans="1:93" ht="13.5" customHeight="1" x14ac:dyDescent="0.15">
      <c r="A356" s="12">
        <v>353</v>
      </c>
      <c r="Q356" s="24"/>
      <c r="BC356" s="24"/>
      <c r="BV356" s="24"/>
      <c r="CO356" s="24"/>
    </row>
    <row r="357" spans="1:93" ht="13.5" customHeight="1" x14ac:dyDescent="0.15">
      <c r="A357" s="12">
        <v>354</v>
      </c>
      <c r="Q357" s="24"/>
      <c r="BC357" s="24"/>
      <c r="BV357" s="24"/>
      <c r="CO357" s="24"/>
    </row>
    <row r="358" spans="1:93" ht="13.5" customHeight="1" x14ac:dyDescent="0.15">
      <c r="A358" s="12">
        <v>355</v>
      </c>
      <c r="Q358" s="24"/>
      <c r="BC358" s="24"/>
      <c r="BV358" s="24"/>
      <c r="CO358" s="24"/>
    </row>
    <row r="359" spans="1:93" ht="13.5" customHeight="1" x14ac:dyDescent="0.15">
      <c r="A359" s="12">
        <v>356</v>
      </c>
      <c r="Q359" s="24"/>
      <c r="BC359" s="24"/>
      <c r="BV359" s="24"/>
      <c r="CO359" s="24"/>
    </row>
    <row r="360" spans="1:93" ht="13.5" customHeight="1" x14ac:dyDescent="0.15">
      <c r="A360" s="12">
        <v>357</v>
      </c>
      <c r="Q360" s="24"/>
      <c r="BC360" s="24"/>
      <c r="BV360" s="24"/>
      <c r="CO360" s="24"/>
    </row>
    <row r="361" spans="1:93" ht="13.5" customHeight="1" x14ac:dyDescent="0.15">
      <c r="A361" s="12">
        <v>358</v>
      </c>
      <c r="Q361" s="24"/>
      <c r="BC361" s="24"/>
      <c r="BV361" s="24"/>
      <c r="CO361" s="24"/>
    </row>
    <row r="362" spans="1:93" ht="13.5" customHeight="1" x14ac:dyDescent="0.15">
      <c r="A362" s="12">
        <v>359</v>
      </c>
      <c r="Q362" s="24"/>
      <c r="BC362" s="24"/>
      <c r="BV362" s="24"/>
      <c r="CO362" s="24"/>
    </row>
    <row r="363" spans="1:93" ht="13.5" customHeight="1" x14ac:dyDescent="0.15">
      <c r="A363" s="12">
        <v>360</v>
      </c>
      <c r="Q363" s="24"/>
      <c r="BC363" s="24"/>
      <c r="BV363" s="24"/>
      <c r="CO363" s="24"/>
    </row>
    <row r="364" spans="1:93" ht="13.5" customHeight="1" x14ac:dyDescent="0.15">
      <c r="A364" s="12">
        <v>361</v>
      </c>
      <c r="Q364" s="24"/>
      <c r="BC364" s="24"/>
      <c r="BV364" s="24"/>
      <c r="CO364" s="24"/>
    </row>
    <row r="365" spans="1:93" ht="13.5" customHeight="1" x14ac:dyDescent="0.15">
      <c r="A365" s="12">
        <v>362</v>
      </c>
      <c r="Q365" s="24"/>
      <c r="BC365" s="24"/>
      <c r="BV365" s="24"/>
      <c r="CO365" s="24"/>
    </row>
    <row r="366" spans="1:93" ht="13.5" customHeight="1" x14ac:dyDescent="0.15">
      <c r="A366" s="12">
        <v>363</v>
      </c>
      <c r="Q366" s="24"/>
      <c r="BC366" s="24"/>
      <c r="BV366" s="24"/>
      <c r="CO366" s="24"/>
    </row>
    <row r="367" spans="1:93" ht="13.5" customHeight="1" x14ac:dyDescent="0.15">
      <c r="A367" s="12">
        <v>364</v>
      </c>
      <c r="Q367" s="24"/>
      <c r="BC367" s="24"/>
      <c r="BV367" s="24"/>
      <c r="CO367" s="24"/>
    </row>
    <row r="368" spans="1:93" ht="13.5" customHeight="1" x14ac:dyDescent="0.15">
      <c r="A368" s="12">
        <v>365</v>
      </c>
      <c r="Q368" s="24"/>
      <c r="BC368" s="24"/>
      <c r="BV368" s="24"/>
      <c r="CO368" s="24"/>
    </row>
    <row r="369" spans="1:93" ht="13.5" customHeight="1" x14ac:dyDescent="0.15">
      <c r="A369" s="12">
        <v>366</v>
      </c>
      <c r="Q369" s="24"/>
      <c r="BC369" s="24"/>
      <c r="BV369" s="24"/>
      <c r="CO369" s="24"/>
    </row>
    <row r="370" spans="1:93" ht="13.5" customHeight="1" x14ac:dyDescent="0.15">
      <c r="A370" s="12">
        <v>367</v>
      </c>
      <c r="Q370" s="24"/>
      <c r="BC370" s="24"/>
      <c r="BV370" s="24"/>
      <c r="CO370" s="24"/>
    </row>
    <row r="371" spans="1:93" ht="13.5" customHeight="1" x14ac:dyDescent="0.15">
      <c r="A371" s="12">
        <v>368</v>
      </c>
      <c r="Q371" s="24"/>
      <c r="BC371" s="24"/>
      <c r="BV371" s="24"/>
      <c r="CO371" s="24"/>
    </row>
    <row r="372" spans="1:93" ht="13.5" customHeight="1" x14ac:dyDescent="0.15">
      <c r="A372" s="12">
        <v>369</v>
      </c>
      <c r="Q372" s="24"/>
      <c r="BC372" s="24"/>
      <c r="BV372" s="24"/>
      <c r="CO372" s="24"/>
    </row>
    <row r="373" spans="1:93" ht="13.5" customHeight="1" x14ac:dyDescent="0.15">
      <c r="A373" s="12">
        <v>370</v>
      </c>
      <c r="Q373" s="24"/>
      <c r="BC373" s="24"/>
      <c r="BV373" s="24"/>
      <c r="CO373" s="24"/>
    </row>
    <row r="374" spans="1:93" ht="13.5" customHeight="1" x14ac:dyDescent="0.15">
      <c r="A374" s="12">
        <v>371</v>
      </c>
      <c r="Q374" s="24"/>
      <c r="BC374" s="24"/>
      <c r="BV374" s="24"/>
      <c r="CO374" s="24"/>
    </row>
    <row r="375" spans="1:93" ht="13.5" customHeight="1" x14ac:dyDescent="0.15">
      <c r="A375" s="12">
        <v>372</v>
      </c>
      <c r="Q375" s="24"/>
      <c r="BC375" s="24"/>
      <c r="BV375" s="24"/>
      <c r="CO375" s="24"/>
    </row>
    <row r="376" spans="1:93" ht="13.5" customHeight="1" x14ac:dyDescent="0.15">
      <c r="A376" s="12">
        <v>373</v>
      </c>
      <c r="Q376" s="24"/>
      <c r="BC376" s="24"/>
      <c r="BV376" s="24"/>
      <c r="CO376" s="24"/>
    </row>
    <row r="377" spans="1:93" ht="13.5" customHeight="1" x14ac:dyDescent="0.15">
      <c r="A377" s="12">
        <v>374</v>
      </c>
      <c r="Q377" s="24"/>
      <c r="BC377" s="24"/>
      <c r="BV377" s="24"/>
      <c r="CO377" s="24"/>
    </row>
    <row r="378" spans="1:93" ht="13.5" customHeight="1" x14ac:dyDescent="0.15">
      <c r="A378" s="12">
        <v>375</v>
      </c>
      <c r="Q378" s="24"/>
      <c r="BC378" s="24"/>
      <c r="BV378" s="24"/>
      <c r="CO378" s="24"/>
    </row>
    <row r="379" spans="1:93" ht="13.5" customHeight="1" x14ac:dyDescent="0.15">
      <c r="A379" s="12">
        <v>376</v>
      </c>
      <c r="Q379" s="24"/>
      <c r="BC379" s="24"/>
      <c r="BV379" s="24"/>
      <c r="CO379" s="24"/>
    </row>
    <row r="380" spans="1:93" ht="13.5" customHeight="1" x14ac:dyDescent="0.15">
      <c r="A380" s="12">
        <v>377</v>
      </c>
      <c r="Q380" s="24"/>
      <c r="BC380" s="24"/>
      <c r="BV380" s="24"/>
      <c r="CO380" s="24"/>
    </row>
    <row r="381" spans="1:93" ht="13.5" customHeight="1" x14ac:dyDescent="0.15">
      <c r="A381" s="12">
        <v>378</v>
      </c>
      <c r="Q381" s="24"/>
      <c r="BC381" s="24"/>
      <c r="BV381" s="24"/>
      <c r="CO381" s="24"/>
    </row>
    <row r="382" spans="1:93" ht="13.5" customHeight="1" x14ac:dyDescent="0.15">
      <c r="A382" s="12">
        <v>379</v>
      </c>
      <c r="Q382" s="24"/>
      <c r="BC382" s="24"/>
      <c r="BV382" s="24"/>
      <c r="CO382" s="24"/>
    </row>
    <row r="383" spans="1:93" ht="13.5" customHeight="1" x14ac:dyDescent="0.15">
      <c r="A383" s="12">
        <v>380</v>
      </c>
      <c r="Q383" s="24"/>
      <c r="BC383" s="24"/>
      <c r="BV383" s="24"/>
      <c r="CO383" s="24"/>
    </row>
    <row r="384" spans="1:93" ht="13.5" customHeight="1" x14ac:dyDescent="0.15">
      <c r="A384" s="12">
        <v>381</v>
      </c>
      <c r="Q384" s="24"/>
      <c r="BC384" s="24"/>
      <c r="BV384" s="24"/>
      <c r="CO384" s="24"/>
    </row>
    <row r="385" spans="1:93" ht="13.5" customHeight="1" x14ac:dyDescent="0.15">
      <c r="A385" s="12">
        <v>382</v>
      </c>
      <c r="Q385" s="24"/>
      <c r="BC385" s="24"/>
      <c r="BV385" s="24"/>
      <c r="CO385" s="24"/>
    </row>
    <row r="386" spans="1:93" ht="13.5" customHeight="1" x14ac:dyDescent="0.15">
      <c r="A386" s="12">
        <v>383</v>
      </c>
      <c r="Q386" s="24"/>
      <c r="BC386" s="24"/>
      <c r="BV386" s="24"/>
      <c r="CO386" s="24"/>
    </row>
    <row r="387" spans="1:93" ht="13.5" customHeight="1" x14ac:dyDescent="0.15">
      <c r="A387" s="12">
        <v>384</v>
      </c>
      <c r="Q387" s="24"/>
      <c r="BC387" s="24"/>
      <c r="BV387" s="24"/>
      <c r="CO387" s="24"/>
    </row>
    <row r="388" spans="1:93" ht="13.5" customHeight="1" x14ac:dyDescent="0.15">
      <c r="A388" s="12">
        <v>385</v>
      </c>
      <c r="Q388" s="24"/>
      <c r="BC388" s="24"/>
      <c r="BV388" s="24"/>
      <c r="CO388" s="24"/>
    </row>
    <row r="389" spans="1:93" ht="13.5" customHeight="1" x14ac:dyDescent="0.15">
      <c r="A389" s="12">
        <v>386</v>
      </c>
      <c r="Q389" s="24"/>
      <c r="BC389" s="24"/>
      <c r="BV389" s="24"/>
      <c r="CO389" s="24"/>
    </row>
    <row r="390" spans="1:93" ht="13.5" customHeight="1" x14ac:dyDescent="0.15">
      <c r="A390" s="12">
        <v>387</v>
      </c>
      <c r="Q390" s="24"/>
      <c r="BC390" s="24"/>
      <c r="BV390" s="24"/>
      <c r="CO390" s="24"/>
    </row>
    <row r="391" spans="1:93" ht="13.5" customHeight="1" x14ac:dyDescent="0.15">
      <c r="A391" s="12">
        <v>388</v>
      </c>
      <c r="Q391" s="24"/>
      <c r="BC391" s="24"/>
      <c r="BV391" s="24"/>
      <c r="CO391" s="24"/>
    </row>
    <row r="392" spans="1:93" ht="13.5" customHeight="1" x14ac:dyDescent="0.15">
      <c r="A392" s="12">
        <v>389</v>
      </c>
      <c r="Q392" s="24"/>
      <c r="BC392" s="24"/>
      <c r="BV392" s="24"/>
      <c r="CO392" s="24"/>
    </row>
    <row r="393" spans="1:93" ht="13.5" customHeight="1" x14ac:dyDescent="0.15">
      <c r="A393" s="12">
        <v>390</v>
      </c>
      <c r="Q393" s="24"/>
      <c r="BC393" s="24"/>
      <c r="BV393" s="24"/>
      <c r="CO393" s="24"/>
    </row>
    <row r="394" spans="1:93" ht="13.5" customHeight="1" x14ac:dyDescent="0.15">
      <c r="A394" s="12">
        <v>391</v>
      </c>
      <c r="Q394" s="24"/>
      <c r="BC394" s="24"/>
      <c r="BV394" s="24"/>
      <c r="CO394" s="24"/>
    </row>
    <row r="395" spans="1:93" ht="13.5" customHeight="1" x14ac:dyDescent="0.15">
      <c r="A395" s="12">
        <v>392</v>
      </c>
      <c r="Q395" s="24"/>
      <c r="BC395" s="24"/>
      <c r="BV395" s="24"/>
      <c r="CO395" s="24"/>
    </row>
    <row r="396" spans="1:93" ht="13.5" customHeight="1" x14ac:dyDescent="0.15">
      <c r="A396" s="12">
        <v>393</v>
      </c>
      <c r="Q396" s="24"/>
      <c r="BC396" s="24"/>
      <c r="BV396" s="24"/>
      <c r="CO396" s="24"/>
    </row>
    <row r="397" spans="1:93" ht="13.5" customHeight="1" x14ac:dyDescent="0.15">
      <c r="A397" s="12">
        <v>394</v>
      </c>
      <c r="Q397" s="24"/>
      <c r="BC397" s="24"/>
      <c r="BV397" s="24"/>
      <c r="CO397" s="24"/>
    </row>
    <row r="398" spans="1:93" ht="13.5" customHeight="1" x14ac:dyDescent="0.15">
      <c r="A398" s="12">
        <v>395</v>
      </c>
      <c r="Q398" s="24"/>
      <c r="BC398" s="24"/>
      <c r="BV398" s="24"/>
      <c r="CO398" s="24"/>
    </row>
    <row r="399" spans="1:93" ht="13.5" customHeight="1" x14ac:dyDescent="0.15">
      <c r="A399" s="12">
        <v>396</v>
      </c>
      <c r="Q399" s="24"/>
      <c r="BC399" s="24"/>
      <c r="BV399" s="24"/>
      <c r="CO399" s="24"/>
    </row>
    <row r="400" spans="1:93" ht="13.5" customHeight="1" x14ac:dyDescent="0.15">
      <c r="A400" s="12">
        <v>397</v>
      </c>
      <c r="Q400" s="24"/>
      <c r="BC400" s="24"/>
      <c r="BV400" s="24"/>
      <c r="CO400" s="24"/>
    </row>
    <row r="401" spans="1:93" ht="13.5" customHeight="1" x14ac:dyDescent="0.15">
      <c r="A401" s="12">
        <v>398</v>
      </c>
      <c r="Q401" s="24"/>
      <c r="BC401" s="24"/>
      <c r="BV401" s="24"/>
      <c r="CO401" s="24"/>
    </row>
    <row r="402" spans="1:93" ht="13.5" customHeight="1" x14ac:dyDescent="0.15">
      <c r="A402" s="12">
        <v>399</v>
      </c>
      <c r="Q402" s="24"/>
      <c r="BC402" s="24"/>
      <c r="BV402" s="24"/>
      <c r="CO402" s="24"/>
    </row>
    <row r="403" spans="1:93" ht="13.5" customHeight="1" x14ac:dyDescent="0.15">
      <c r="A403" s="12">
        <v>400</v>
      </c>
      <c r="Q403" s="24"/>
      <c r="BC403" s="24"/>
      <c r="BV403" s="24"/>
      <c r="CO403" s="24"/>
    </row>
    <row r="404" spans="1:93" ht="13.5" customHeight="1" x14ac:dyDescent="0.15">
      <c r="A404" s="12">
        <v>401</v>
      </c>
      <c r="Q404" s="24"/>
      <c r="BC404" s="24"/>
      <c r="BV404" s="24"/>
      <c r="CO404" s="24"/>
    </row>
    <row r="405" spans="1:93" ht="13.5" customHeight="1" x14ac:dyDescent="0.15">
      <c r="A405" s="12">
        <v>402</v>
      </c>
      <c r="Q405" s="24"/>
      <c r="BC405" s="24"/>
      <c r="BV405" s="24"/>
      <c r="CO405" s="24"/>
    </row>
    <row r="406" spans="1:93" ht="13.5" customHeight="1" x14ac:dyDescent="0.15">
      <c r="A406" s="12">
        <v>403</v>
      </c>
      <c r="Q406" s="24"/>
      <c r="BC406" s="24"/>
      <c r="BV406" s="24"/>
      <c r="CO406" s="24"/>
    </row>
    <row r="407" spans="1:93" ht="13.5" customHeight="1" x14ac:dyDescent="0.15">
      <c r="A407" s="12">
        <v>404</v>
      </c>
      <c r="Q407" s="24"/>
      <c r="BC407" s="24"/>
      <c r="BV407" s="24"/>
      <c r="CO407" s="24"/>
    </row>
    <row r="408" spans="1:93" ht="13.5" customHeight="1" x14ac:dyDescent="0.15">
      <c r="A408" s="12">
        <v>405</v>
      </c>
      <c r="Q408" s="24"/>
      <c r="BC408" s="24"/>
      <c r="BV408" s="24"/>
      <c r="CO408" s="24"/>
    </row>
    <row r="409" spans="1:93" ht="13.5" customHeight="1" x14ac:dyDescent="0.15">
      <c r="A409" s="12">
        <v>406</v>
      </c>
      <c r="Q409" s="24"/>
      <c r="BC409" s="24"/>
      <c r="BV409" s="24"/>
      <c r="CO409" s="24"/>
    </row>
    <row r="410" spans="1:93" ht="13.5" customHeight="1" x14ac:dyDescent="0.15">
      <c r="A410" s="12">
        <v>407</v>
      </c>
      <c r="Q410" s="24"/>
      <c r="BC410" s="24"/>
      <c r="BV410" s="24"/>
      <c r="CO410" s="24"/>
    </row>
    <row r="411" spans="1:93" ht="13.5" customHeight="1" x14ac:dyDescent="0.15">
      <c r="A411" s="12">
        <v>408</v>
      </c>
      <c r="Q411" s="24"/>
      <c r="BC411" s="24"/>
      <c r="BV411" s="24"/>
      <c r="CO411" s="24"/>
    </row>
    <row r="412" spans="1:93" ht="13.5" customHeight="1" x14ac:dyDescent="0.15">
      <c r="A412" s="12">
        <v>409</v>
      </c>
      <c r="Q412" s="24"/>
      <c r="BC412" s="24"/>
      <c r="BV412" s="24"/>
      <c r="CO412" s="24"/>
    </row>
    <row r="413" spans="1:93" ht="13.5" customHeight="1" x14ac:dyDescent="0.15">
      <c r="A413" s="12">
        <v>410</v>
      </c>
      <c r="Q413" s="24"/>
      <c r="BC413" s="24"/>
      <c r="BV413" s="24"/>
      <c r="CO413" s="24"/>
    </row>
    <row r="414" spans="1:93" ht="13.5" customHeight="1" x14ac:dyDescent="0.15">
      <c r="A414" s="12">
        <v>411</v>
      </c>
      <c r="Q414" s="24"/>
      <c r="BC414" s="24"/>
      <c r="BV414" s="24"/>
      <c r="CO414" s="24"/>
    </row>
    <row r="415" spans="1:93" ht="13.5" customHeight="1" x14ac:dyDescent="0.15">
      <c r="A415" s="12">
        <v>412</v>
      </c>
      <c r="Q415" s="24"/>
      <c r="BC415" s="24"/>
      <c r="BV415" s="24"/>
      <c r="CO415" s="24"/>
    </row>
    <row r="416" spans="1:93" ht="13.5" customHeight="1" x14ac:dyDescent="0.15">
      <c r="A416" s="12">
        <v>413</v>
      </c>
      <c r="Q416" s="24"/>
      <c r="BC416" s="24"/>
      <c r="BV416" s="24"/>
      <c r="CO416" s="24"/>
    </row>
    <row r="417" spans="1:93" ht="13.5" customHeight="1" x14ac:dyDescent="0.15">
      <c r="A417" s="12">
        <v>414</v>
      </c>
      <c r="Q417" s="24"/>
      <c r="BC417" s="24"/>
      <c r="BV417" s="24"/>
      <c r="CO417" s="24"/>
    </row>
    <row r="418" spans="1:93" ht="13.5" customHeight="1" x14ac:dyDescent="0.15">
      <c r="A418" s="12">
        <v>415</v>
      </c>
      <c r="Q418" s="24"/>
      <c r="BC418" s="24"/>
      <c r="BV418" s="24"/>
      <c r="CO418" s="24"/>
    </row>
    <row r="419" spans="1:93" ht="13.5" customHeight="1" x14ac:dyDescent="0.15">
      <c r="A419" s="12">
        <v>416</v>
      </c>
      <c r="Q419" s="24"/>
      <c r="BC419" s="24"/>
      <c r="BV419" s="24"/>
      <c r="CO419" s="24"/>
    </row>
    <row r="420" spans="1:93" ht="13.5" customHeight="1" x14ac:dyDescent="0.15">
      <c r="A420" s="12">
        <v>417</v>
      </c>
      <c r="Q420" s="24"/>
      <c r="BC420" s="24"/>
      <c r="BV420" s="24"/>
      <c r="CO420" s="24"/>
    </row>
    <row r="421" spans="1:93" ht="13.5" customHeight="1" x14ac:dyDescent="0.15">
      <c r="A421" s="12">
        <v>418</v>
      </c>
      <c r="Q421" s="24"/>
      <c r="BC421" s="24"/>
      <c r="BV421" s="24"/>
      <c r="CO421" s="24"/>
    </row>
    <row r="422" spans="1:93" ht="13.5" customHeight="1" x14ac:dyDescent="0.15">
      <c r="A422" s="12">
        <v>419</v>
      </c>
      <c r="Q422" s="24"/>
      <c r="BC422" s="24"/>
      <c r="BV422" s="24"/>
      <c r="CO422" s="24"/>
    </row>
    <row r="423" spans="1:93" ht="13.5" customHeight="1" x14ac:dyDescent="0.15">
      <c r="A423" s="12">
        <v>420</v>
      </c>
      <c r="Q423" s="24"/>
      <c r="BC423" s="24"/>
      <c r="BV423" s="24"/>
      <c r="CO423" s="24"/>
    </row>
    <row r="424" spans="1:93" ht="13.5" customHeight="1" x14ac:dyDescent="0.15">
      <c r="A424" s="12">
        <v>421</v>
      </c>
      <c r="Q424" s="24"/>
      <c r="BC424" s="24"/>
      <c r="BV424" s="24"/>
      <c r="CO424" s="24"/>
    </row>
    <row r="425" spans="1:93" ht="13.5" customHeight="1" x14ac:dyDescent="0.15">
      <c r="A425" s="12">
        <v>422</v>
      </c>
      <c r="Q425" s="24"/>
      <c r="BC425" s="24"/>
      <c r="BV425" s="24"/>
      <c r="CO425" s="24"/>
    </row>
    <row r="426" spans="1:93" ht="13.5" customHeight="1" x14ac:dyDescent="0.15">
      <c r="A426" s="12">
        <v>423</v>
      </c>
      <c r="Q426" s="24"/>
      <c r="BC426" s="24"/>
      <c r="BV426" s="24"/>
      <c r="CO426" s="24"/>
    </row>
    <row r="427" spans="1:93" ht="13.5" customHeight="1" x14ac:dyDescent="0.15">
      <c r="A427" s="12">
        <v>424</v>
      </c>
      <c r="Q427" s="24"/>
      <c r="BC427" s="24"/>
      <c r="BV427" s="24"/>
      <c r="CO427" s="24"/>
    </row>
    <row r="428" spans="1:93" ht="13.5" customHeight="1" x14ac:dyDescent="0.15">
      <c r="A428" s="12">
        <v>425</v>
      </c>
      <c r="Q428" s="24"/>
      <c r="BC428" s="24"/>
      <c r="BV428" s="24"/>
      <c r="CO428" s="24"/>
    </row>
    <row r="429" spans="1:93" ht="13.5" customHeight="1" x14ac:dyDescent="0.15">
      <c r="A429" s="12">
        <v>426</v>
      </c>
      <c r="Q429" s="24"/>
      <c r="BC429" s="24"/>
      <c r="BV429" s="24"/>
      <c r="CO429" s="24"/>
    </row>
    <row r="430" spans="1:93" ht="13.5" customHeight="1" x14ac:dyDescent="0.15">
      <c r="A430" s="12">
        <v>427</v>
      </c>
      <c r="Q430" s="24"/>
      <c r="BC430" s="24"/>
      <c r="BV430" s="24"/>
      <c r="CO430" s="24"/>
    </row>
    <row r="431" spans="1:93" ht="13.5" customHeight="1" x14ac:dyDescent="0.15">
      <c r="A431" s="12">
        <v>428</v>
      </c>
      <c r="Q431" s="24"/>
      <c r="BC431" s="24"/>
      <c r="BV431" s="24"/>
      <c r="CO431" s="24"/>
    </row>
    <row r="432" spans="1:93" ht="13.5" customHeight="1" x14ac:dyDescent="0.15">
      <c r="A432" s="12">
        <v>429</v>
      </c>
      <c r="Q432" s="24"/>
      <c r="BC432" s="24"/>
      <c r="BV432" s="24"/>
      <c r="CO432" s="24"/>
    </row>
    <row r="433" spans="1:93" ht="13.5" customHeight="1" x14ac:dyDescent="0.15">
      <c r="A433" s="12">
        <v>430</v>
      </c>
      <c r="Q433" s="24"/>
      <c r="BC433" s="24"/>
      <c r="BV433" s="24"/>
      <c r="CO433" s="24"/>
    </row>
    <row r="434" spans="1:93" ht="13.5" customHeight="1" x14ac:dyDescent="0.15">
      <c r="A434" s="12">
        <v>431</v>
      </c>
      <c r="Q434" s="24"/>
      <c r="BC434" s="24"/>
      <c r="BV434" s="24"/>
      <c r="CO434" s="24"/>
    </row>
    <row r="435" spans="1:93" ht="13.5" customHeight="1" x14ac:dyDescent="0.15">
      <c r="A435" s="12">
        <v>432</v>
      </c>
      <c r="Q435" s="24"/>
      <c r="BC435" s="24"/>
      <c r="BV435" s="24"/>
      <c r="CO435" s="24"/>
    </row>
    <row r="436" spans="1:93" ht="13.5" customHeight="1" x14ac:dyDescent="0.15">
      <c r="A436" s="12">
        <v>433</v>
      </c>
      <c r="Q436" s="24"/>
      <c r="BC436" s="24"/>
      <c r="BV436" s="24"/>
      <c r="CO436" s="24"/>
    </row>
    <row r="437" spans="1:93" ht="13.5" customHeight="1" x14ac:dyDescent="0.15">
      <c r="A437" s="12">
        <v>434</v>
      </c>
      <c r="Q437" s="24"/>
      <c r="BC437" s="24"/>
      <c r="BV437" s="24"/>
      <c r="CO437" s="24"/>
    </row>
    <row r="438" spans="1:93" ht="13.5" customHeight="1" x14ac:dyDescent="0.15">
      <c r="A438" s="12">
        <v>435</v>
      </c>
      <c r="Q438" s="24"/>
      <c r="BC438" s="24"/>
      <c r="BV438" s="24"/>
      <c r="CO438" s="24"/>
    </row>
    <row r="439" spans="1:93" ht="13.5" customHeight="1" x14ac:dyDescent="0.15">
      <c r="A439" s="12">
        <v>436</v>
      </c>
      <c r="Q439" s="24"/>
      <c r="BC439" s="24"/>
      <c r="BV439" s="24"/>
      <c r="CO439" s="24"/>
    </row>
    <row r="440" spans="1:93" ht="13.5" customHeight="1" x14ac:dyDescent="0.15">
      <c r="A440" s="12">
        <v>437</v>
      </c>
      <c r="Q440" s="24"/>
      <c r="BC440" s="24"/>
      <c r="BV440" s="24"/>
      <c r="CO440" s="24"/>
    </row>
    <row r="441" spans="1:93" ht="13.5" customHeight="1" x14ac:dyDescent="0.15">
      <c r="A441" s="12">
        <v>438</v>
      </c>
      <c r="Q441" s="24"/>
      <c r="BC441" s="24"/>
      <c r="BV441" s="24"/>
      <c r="CO441" s="24"/>
    </row>
    <row r="442" spans="1:93" ht="13.5" customHeight="1" x14ac:dyDescent="0.15">
      <c r="A442" s="12">
        <v>439</v>
      </c>
      <c r="Q442" s="24"/>
      <c r="BC442" s="24"/>
      <c r="BV442" s="24"/>
      <c r="CO442" s="24"/>
    </row>
    <row r="443" spans="1:93" ht="13.5" customHeight="1" x14ac:dyDescent="0.15">
      <c r="A443" s="12">
        <v>440</v>
      </c>
      <c r="Q443" s="24"/>
      <c r="BC443" s="24"/>
      <c r="BV443" s="24"/>
      <c r="CO443" s="24"/>
    </row>
    <row r="444" spans="1:93" ht="13.5" customHeight="1" x14ac:dyDescent="0.15">
      <c r="A444" s="12">
        <v>441</v>
      </c>
      <c r="Q444" s="24"/>
      <c r="BC444" s="24"/>
      <c r="BV444" s="24"/>
      <c r="CO444" s="24"/>
    </row>
    <row r="445" spans="1:93" ht="13.5" customHeight="1" x14ac:dyDescent="0.15">
      <c r="A445" s="12">
        <v>442</v>
      </c>
      <c r="Q445" s="24"/>
      <c r="BC445" s="24"/>
      <c r="BV445" s="24"/>
      <c r="CO445" s="24"/>
    </row>
    <row r="446" spans="1:93" ht="13.5" customHeight="1" x14ac:dyDescent="0.15">
      <c r="A446" s="12">
        <v>443</v>
      </c>
      <c r="Q446" s="24"/>
      <c r="BC446" s="24"/>
      <c r="BV446" s="24"/>
      <c r="CO446" s="24"/>
    </row>
    <row r="447" spans="1:93" ht="13.5" customHeight="1" x14ac:dyDescent="0.15">
      <c r="A447" s="12">
        <v>444</v>
      </c>
      <c r="Q447" s="24"/>
      <c r="BC447" s="24"/>
      <c r="BV447" s="24"/>
      <c r="CO447" s="24"/>
    </row>
    <row r="448" spans="1:93" ht="13.5" customHeight="1" x14ac:dyDescent="0.15">
      <c r="A448" s="12">
        <v>445</v>
      </c>
      <c r="Q448" s="24"/>
      <c r="BC448" s="24"/>
      <c r="BV448" s="24"/>
      <c r="CO448" s="24"/>
    </row>
    <row r="449" spans="1:93" ht="13.5" customHeight="1" x14ac:dyDescent="0.15">
      <c r="A449" s="12">
        <v>446</v>
      </c>
      <c r="Q449" s="24"/>
      <c r="BC449" s="24"/>
      <c r="BV449" s="24"/>
      <c r="CO449" s="24"/>
    </row>
    <row r="450" spans="1:93" ht="13.5" customHeight="1" x14ac:dyDescent="0.15">
      <c r="A450" s="12">
        <v>447</v>
      </c>
      <c r="Q450" s="24"/>
      <c r="BC450" s="24"/>
      <c r="BV450" s="24"/>
      <c r="CO450" s="24"/>
    </row>
    <row r="451" spans="1:93" ht="13.5" customHeight="1" x14ac:dyDescent="0.15">
      <c r="A451" s="12">
        <v>448</v>
      </c>
      <c r="Q451" s="24"/>
      <c r="BC451" s="24"/>
      <c r="BV451" s="24"/>
      <c r="CO451" s="24"/>
    </row>
    <row r="452" spans="1:93" ht="13.5" customHeight="1" x14ac:dyDescent="0.15">
      <c r="A452" s="12">
        <v>449</v>
      </c>
      <c r="Q452" s="24"/>
      <c r="BC452" s="24"/>
      <c r="BV452" s="24"/>
      <c r="CO452" s="24"/>
    </row>
    <row r="453" spans="1:93" ht="13.5" customHeight="1" x14ac:dyDescent="0.15">
      <c r="A453" s="12">
        <v>450</v>
      </c>
      <c r="Q453" s="24"/>
      <c r="BC453" s="24"/>
      <c r="BV453" s="24"/>
      <c r="CO453" s="24"/>
    </row>
    <row r="454" spans="1:93" ht="13.5" customHeight="1" x14ac:dyDescent="0.15">
      <c r="A454" s="12">
        <v>451</v>
      </c>
      <c r="Q454" s="24"/>
      <c r="BC454" s="24"/>
      <c r="BV454" s="24"/>
      <c r="CO454" s="24"/>
    </row>
    <row r="455" spans="1:93" ht="13.5" customHeight="1" x14ac:dyDescent="0.15">
      <c r="A455" s="12">
        <v>452</v>
      </c>
      <c r="Q455" s="24"/>
      <c r="BC455" s="24"/>
      <c r="BV455" s="24"/>
      <c r="CO455" s="24"/>
    </row>
    <row r="456" spans="1:93" ht="13.5" customHeight="1" x14ac:dyDescent="0.15">
      <c r="A456" s="12">
        <v>453</v>
      </c>
      <c r="Q456" s="24"/>
      <c r="BC456" s="24"/>
      <c r="BV456" s="24"/>
      <c r="CO456" s="24"/>
    </row>
    <row r="457" spans="1:93" ht="13.5" customHeight="1" x14ac:dyDescent="0.15">
      <c r="A457" s="12">
        <v>454</v>
      </c>
      <c r="Q457" s="24"/>
      <c r="BC457" s="24"/>
      <c r="BV457" s="24"/>
      <c r="CO457" s="24"/>
    </row>
    <row r="458" spans="1:93" ht="13.5" customHeight="1" x14ac:dyDescent="0.15">
      <c r="A458" s="12">
        <v>455</v>
      </c>
      <c r="Q458" s="24"/>
      <c r="BC458" s="24"/>
      <c r="BV458" s="24"/>
      <c r="CO458" s="24"/>
    </row>
    <row r="459" spans="1:93" ht="13.5" customHeight="1" x14ac:dyDescent="0.15">
      <c r="A459" s="12">
        <v>456</v>
      </c>
      <c r="Q459" s="24"/>
      <c r="BC459" s="24"/>
      <c r="BV459" s="24"/>
      <c r="CO459" s="24"/>
    </row>
    <row r="460" spans="1:93" ht="13.5" customHeight="1" x14ac:dyDescent="0.15">
      <c r="A460" s="12">
        <v>457</v>
      </c>
      <c r="Q460" s="24"/>
      <c r="BC460" s="24"/>
      <c r="BV460" s="24"/>
      <c r="CO460" s="24"/>
    </row>
    <row r="461" spans="1:93" ht="13.5" customHeight="1" x14ac:dyDescent="0.15">
      <c r="A461" s="12">
        <v>458</v>
      </c>
      <c r="Q461" s="24"/>
      <c r="BC461" s="24"/>
      <c r="BV461" s="24"/>
      <c r="CO461" s="24"/>
    </row>
    <row r="462" spans="1:93" ht="13.5" customHeight="1" x14ac:dyDescent="0.15">
      <c r="A462" s="12">
        <v>459</v>
      </c>
      <c r="Q462" s="24"/>
      <c r="BC462" s="24"/>
      <c r="BV462" s="24"/>
      <c r="CO462" s="24"/>
    </row>
    <row r="463" spans="1:93" ht="13.5" customHeight="1" x14ac:dyDescent="0.15">
      <c r="A463" s="12">
        <v>460</v>
      </c>
      <c r="Q463" s="24"/>
      <c r="BC463" s="24"/>
      <c r="BV463" s="24"/>
      <c r="CO463" s="24"/>
    </row>
    <row r="464" spans="1:93" ht="13.5" customHeight="1" x14ac:dyDescent="0.15">
      <c r="A464" s="12">
        <v>461</v>
      </c>
      <c r="Q464" s="24"/>
      <c r="BC464" s="24"/>
      <c r="BV464" s="24"/>
      <c r="CO464" s="24"/>
    </row>
    <row r="465" spans="1:93" ht="13.5" customHeight="1" x14ac:dyDescent="0.15">
      <c r="A465" s="12">
        <v>462</v>
      </c>
      <c r="Q465" s="24"/>
      <c r="BC465" s="24"/>
      <c r="BV465" s="24"/>
      <c r="CO465" s="24"/>
    </row>
    <row r="466" spans="1:93" ht="13.5" customHeight="1" x14ac:dyDescent="0.15">
      <c r="A466" s="12">
        <v>463</v>
      </c>
      <c r="Q466" s="24"/>
      <c r="BC466" s="24"/>
      <c r="BV466" s="24"/>
      <c r="CO466" s="24"/>
    </row>
    <row r="467" spans="1:93" ht="13.5" customHeight="1" x14ac:dyDescent="0.15">
      <c r="A467" s="12">
        <v>464</v>
      </c>
      <c r="Q467" s="24"/>
      <c r="BC467" s="24"/>
      <c r="BV467" s="24"/>
      <c r="CO467" s="24"/>
    </row>
    <row r="468" spans="1:93" ht="13.5" customHeight="1" x14ac:dyDescent="0.15">
      <c r="A468" s="12">
        <v>465</v>
      </c>
      <c r="Q468" s="24"/>
      <c r="BC468" s="24"/>
      <c r="BV468" s="24"/>
      <c r="CO468" s="24"/>
    </row>
    <row r="469" spans="1:93" ht="13.5" customHeight="1" x14ac:dyDescent="0.15">
      <c r="A469" s="12">
        <v>466</v>
      </c>
      <c r="Q469" s="24"/>
      <c r="BC469" s="24"/>
      <c r="BV469" s="24"/>
      <c r="CO469" s="24"/>
    </row>
    <row r="470" spans="1:93" ht="13.5" customHeight="1" x14ac:dyDescent="0.15">
      <c r="A470" s="12">
        <v>467</v>
      </c>
      <c r="Q470" s="24"/>
      <c r="BC470" s="24"/>
      <c r="BV470" s="24"/>
      <c r="CO470" s="24"/>
    </row>
    <row r="471" spans="1:93" ht="13.5" customHeight="1" x14ac:dyDescent="0.15">
      <c r="A471" s="12">
        <v>468</v>
      </c>
      <c r="Q471" s="24"/>
      <c r="BC471" s="24"/>
      <c r="BV471" s="24"/>
      <c r="CO471" s="24"/>
    </row>
    <row r="472" spans="1:93" ht="13.5" customHeight="1" x14ac:dyDescent="0.15">
      <c r="A472" s="12">
        <v>469</v>
      </c>
      <c r="Q472" s="24"/>
      <c r="BC472" s="24"/>
      <c r="BV472" s="24"/>
      <c r="CO472" s="24"/>
    </row>
    <row r="473" spans="1:93" ht="13.5" customHeight="1" x14ac:dyDescent="0.15">
      <c r="A473" s="12">
        <v>470</v>
      </c>
      <c r="Q473" s="24"/>
      <c r="BC473" s="24"/>
      <c r="BV473" s="24"/>
      <c r="CO473" s="24"/>
    </row>
    <row r="474" spans="1:93" ht="13.5" customHeight="1" x14ac:dyDescent="0.15">
      <c r="A474" s="12">
        <v>471</v>
      </c>
      <c r="Q474" s="24"/>
      <c r="BC474" s="24"/>
      <c r="BV474" s="24"/>
      <c r="CO474" s="24"/>
    </row>
    <row r="475" spans="1:93" ht="13.5" customHeight="1" x14ac:dyDescent="0.15">
      <c r="A475" s="12">
        <v>472</v>
      </c>
      <c r="Q475" s="24"/>
      <c r="BC475" s="24"/>
      <c r="BV475" s="24"/>
      <c r="CO475" s="24"/>
    </row>
    <row r="476" spans="1:93" ht="13.5" customHeight="1" x14ac:dyDescent="0.15">
      <c r="A476" s="12">
        <v>473</v>
      </c>
      <c r="Q476" s="24"/>
      <c r="BC476" s="24"/>
      <c r="BV476" s="24"/>
      <c r="CO476" s="24"/>
    </row>
    <row r="477" spans="1:93" ht="13.5" customHeight="1" x14ac:dyDescent="0.15">
      <c r="A477" s="12">
        <v>474</v>
      </c>
      <c r="Q477" s="24"/>
      <c r="BC477" s="24"/>
      <c r="BV477" s="24"/>
      <c r="CO477" s="24"/>
    </row>
    <row r="478" spans="1:93" ht="13.5" customHeight="1" x14ac:dyDescent="0.15">
      <c r="A478" s="12">
        <v>475</v>
      </c>
      <c r="Q478" s="24"/>
      <c r="BC478" s="24"/>
      <c r="BV478" s="24"/>
      <c r="CO478" s="24"/>
    </row>
    <row r="479" spans="1:93" ht="13.5" customHeight="1" x14ac:dyDescent="0.15">
      <c r="A479" s="12">
        <v>476</v>
      </c>
      <c r="Q479" s="24"/>
      <c r="BC479" s="24"/>
      <c r="BV479" s="24"/>
      <c r="CO479" s="24"/>
    </row>
    <row r="480" spans="1:93" ht="13.5" customHeight="1" x14ac:dyDescent="0.15">
      <c r="A480" s="12">
        <v>477</v>
      </c>
      <c r="Q480" s="24"/>
      <c r="BC480" s="24"/>
      <c r="BV480" s="24"/>
      <c r="CO480" s="24"/>
    </row>
    <row r="481" spans="1:93" ht="13.5" customHeight="1" x14ac:dyDescent="0.15">
      <c r="A481" s="12">
        <v>478</v>
      </c>
      <c r="Q481" s="24"/>
      <c r="BC481" s="24"/>
      <c r="BV481" s="24"/>
      <c r="CO481" s="24"/>
    </row>
    <row r="482" spans="1:93" ht="13.5" customHeight="1" x14ac:dyDescent="0.15">
      <c r="A482" s="12">
        <v>479</v>
      </c>
      <c r="Q482" s="24"/>
      <c r="BC482" s="24"/>
      <c r="BV482" s="24"/>
      <c r="CO482" s="24"/>
    </row>
    <row r="483" spans="1:93" ht="13.5" customHeight="1" x14ac:dyDescent="0.15">
      <c r="A483" s="12">
        <v>480</v>
      </c>
      <c r="Q483" s="24"/>
      <c r="BC483" s="24"/>
      <c r="BV483" s="24"/>
      <c r="CO483" s="24"/>
    </row>
    <row r="484" spans="1:93" ht="13.5" customHeight="1" x14ac:dyDescent="0.15">
      <c r="A484" s="12">
        <v>481</v>
      </c>
      <c r="Q484" s="24"/>
      <c r="BC484" s="24"/>
      <c r="BV484" s="24"/>
      <c r="CO484" s="24"/>
    </row>
    <row r="485" spans="1:93" ht="13.5" customHeight="1" x14ac:dyDescent="0.15">
      <c r="A485" s="12">
        <v>482</v>
      </c>
      <c r="Q485" s="24"/>
      <c r="BC485" s="24"/>
      <c r="BV485" s="24"/>
      <c r="CO485" s="24"/>
    </row>
    <row r="486" spans="1:93" ht="13.5" customHeight="1" x14ac:dyDescent="0.15">
      <c r="A486" s="12">
        <v>483</v>
      </c>
      <c r="Q486" s="24"/>
      <c r="BC486" s="24"/>
      <c r="BV486" s="24"/>
      <c r="CO486" s="24"/>
    </row>
    <row r="487" spans="1:93" ht="13.5" customHeight="1" x14ac:dyDescent="0.15">
      <c r="A487" s="12">
        <v>484</v>
      </c>
      <c r="Q487" s="24"/>
      <c r="BC487" s="24"/>
      <c r="BV487" s="24"/>
      <c r="CO487" s="24"/>
    </row>
    <row r="488" spans="1:93" ht="13.5" customHeight="1" x14ac:dyDescent="0.15">
      <c r="A488" s="12">
        <v>485</v>
      </c>
      <c r="Q488" s="24"/>
      <c r="BC488" s="24"/>
      <c r="BV488" s="24"/>
      <c r="CO488" s="24"/>
    </row>
    <row r="489" spans="1:93" ht="13.5" customHeight="1" x14ac:dyDescent="0.15">
      <c r="A489" s="12">
        <v>486</v>
      </c>
      <c r="Q489" s="24"/>
      <c r="BC489" s="24"/>
      <c r="BV489" s="24"/>
      <c r="CO489" s="24"/>
    </row>
    <row r="490" spans="1:93" ht="13.5" customHeight="1" x14ac:dyDescent="0.15">
      <c r="A490" s="12">
        <v>487</v>
      </c>
      <c r="Q490" s="24"/>
      <c r="BC490" s="24"/>
      <c r="BV490" s="24"/>
      <c r="CO490" s="24"/>
    </row>
    <row r="491" spans="1:93" ht="13.5" customHeight="1" x14ac:dyDescent="0.15">
      <c r="A491" s="12">
        <v>488</v>
      </c>
      <c r="Q491" s="24"/>
      <c r="BC491" s="24"/>
      <c r="BV491" s="24"/>
      <c r="CO491" s="24"/>
    </row>
    <row r="492" spans="1:93" ht="13.5" customHeight="1" x14ac:dyDescent="0.15">
      <c r="A492" s="12">
        <v>489</v>
      </c>
      <c r="Q492" s="24"/>
      <c r="BC492" s="24"/>
      <c r="BV492" s="24"/>
      <c r="CO492" s="24"/>
    </row>
    <row r="493" spans="1:93" ht="13.5" customHeight="1" x14ac:dyDescent="0.15">
      <c r="A493" s="12">
        <v>490</v>
      </c>
      <c r="Q493" s="24"/>
      <c r="BC493" s="24"/>
      <c r="BV493" s="24"/>
      <c r="CO493" s="24"/>
    </row>
    <row r="494" spans="1:93" ht="13.5" customHeight="1" x14ac:dyDescent="0.15">
      <c r="A494" s="12">
        <v>491</v>
      </c>
      <c r="Q494" s="24"/>
      <c r="BC494" s="24"/>
      <c r="BV494" s="24"/>
      <c r="CO494" s="24"/>
    </row>
    <row r="495" spans="1:93" ht="13.5" customHeight="1" x14ac:dyDescent="0.15">
      <c r="A495" s="12">
        <v>492</v>
      </c>
      <c r="Q495" s="24"/>
      <c r="BC495" s="24"/>
      <c r="BV495" s="24"/>
      <c r="CO495" s="24"/>
    </row>
    <row r="496" spans="1:93" ht="13.5" customHeight="1" x14ac:dyDescent="0.15">
      <c r="A496" s="12">
        <v>493</v>
      </c>
      <c r="Q496" s="24"/>
      <c r="BC496" s="24"/>
      <c r="BV496" s="24"/>
      <c r="CO496" s="24"/>
    </row>
    <row r="497" spans="1:93" ht="13.5" customHeight="1" x14ac:dyDescent="0.15">
      <c r="A497" s="12">
        <v>494</v>
      </c>
      <c r="Q497" s="24"/>
      <c r="BC497" s="24"/>
      <c r="BV497" s="24"/>
      <c r="CO497" s="24"/>
    </row>
    <row r="498" spans="1:93" ht="13.5" customHeight="1" x14ac:dyDescent="0.15">
      <c r="A498" s="12">
        <v>495</v>
      </c>
      <c r="Q498" s="24"/>
      <c r="BC498" s="24"/>
      <c r="BV498" s="24"/>
      <c r="CO498" s="24"/>
    </row>
    <row r="499" spans="1:93" ht="13.5" customHeight="1" x14ac:dyDescent="0.15">
      <c r="A499" s="12">
        <v>496</v>
      </c>
      <c r="Q499" s="24"/>
      <c r="BC499" s="24"/>
      <c r="BV499" s="24"/>
      <c r="CO499" s="24"/>
    </row>
    <row r="500" spans="1:93" ht="13.5" customHeight="1" x14ac:dyDescent="0.15">
      <c r="A500" s="12">
        <v>497</v>
      </c>
      <c r="Q500" s="24"/>
      <c r="BC500" s="24"/>
      <c r="BV500" s="24"/>
      <c r="CO500" s="24"/>
    </row>
    <row r="501" spans="1:93" ht="13.5" customHeight="1" x14ac:dyDescent="0.15">
      <c r="A501" s="12">
        <v>498</v>
      </c>
      <c r="Q501" s="24"/>
      <c r="BC501" s="24"/>
      <c r="BV501" s="24"/>
      <c r="CO501" s="24"/>
    </row>
    <row r="502" spans="1:93" ht="13.5" customHeight="1" x14ac:dyDescent="0.15">
      <c r="A502" s="12">
        <v>499</v>
      </c>
      <c r="Q502" s="24"/>
      <c r="BC502" s="24"/>
      <c r="BV502" s="24"/>
      <c r="CO502" s="24"/>
    </row>
    <row r="503" spans="1:93" ht="13.5" customHeight="1" x14ac:dyDescent="0.15">
      <c r="A503" s="12">
        <v>500</v>
      </c>
      <c r="Q503" s="24"/>
      <c r="BC503" s="24"/>
      <c r="BV503" s="24"/>
      <c r="CO503" s="24"/>
    </row>
    <row r="504" spans="1:93" ht="13.5" customHeight="1" x14ac:dyDescent="0.15">
      <c r="A504" s="12">
        <v>501</v>
      </c>
      <c r="Q504" s="24"/>
      <c r="BC504" s="24"/>
      <c r="BV504" s="24"/>
      <c r="CO504" s="24"/>
    </row>
    <row r="505" spans="1:93" ht="13.5" customHeight="1" x14ac:dyDescent="0.15">
      <c r="A505" s="12">
        <v>502</v>
      </c>
      <c r="Q505" s="24"/>
      <c r="BC505" s="24"/>
      <c r="BV505" s="24"/>
      <c r="CO505" s="24"/>
    </row>
    <row r="506" spans="1:93" ht="13.5" customHeight="1" x14ac:dyDescent="0.15">
      <c r="A506" s="12">
        <v>503</v>
      </c>
      <c r="Q506" s="24"/>
      <c r="BC506" s="24"/>
      <c r="BV506" s="24"/>
      <c r="CO506" s="24"/>
    </row>
    <row r="507" spans="1:93" ht="13.5" customHeight="1" x14ac:dyDescent="0.15">
      <c r="A507" s="12">
        <v>504</v>
      </c>
      <c r="Q507" s="24"/>
      <c r="BC507" s="24"/>
      <c r="BV507" s="24"/>
      <c r="CO507" s="24"/>
    </row>
    <row r="508" spans="1:93" ht="13.5" customHeight="1" x14ac:dyDescent="0.15">
      <c r="A508" s="12">
        <v>505</v>
      </c>
      <c r="Q508" s="24"/>
      <c r="BC508" s="24"/>
      <c r="BV508" s="24"/>
      <c r="CO508" s="24"/>
    </row>
    <row r="509" spans="1:93" ht="13.5" customHeight="1" x14ac:dyDescent="0.15">
      <c r="A509" s="12">
        <v>506</v>
      </c>
      <c r="Q509" s="24"/>
      <c r="BC509" s="24"/>
      <c r="BV509" s="24"/>
      <c r="CO509" s="24"/>
    </row>
    <row r="510" spans="1:93" ht="13.5" customHeight="1" x14ac:dyDescent="0.15">
      <c r="A510" s="12">
        <v>507</v>
      </c>
      <c r="Q510" s="24"/>
      <c r="BC510" s="24"/>
      <c r="BV510" s="24"/>
      <c r="CO510" s="24"/>
    </row>
    <row r="511" spans="1:93" ht="13.5" customHeight="1" x14ac:dyDescent="0.15">
      <c r="A511" s="12">
        <v>508</v>
      </c>
      <c r="Q511" s="24"/>
      <c r="BC511" s="24"/>
      <c r="BV511" s="24"/>
      <c r="CO511" s="24"/>
    </row>
    <row r="512" spans="1:93" ht="13.5" customHeight="1" x14ac:dyDescent="0.15">
      <c r="A512" s="12">
        <v>509</v>
      </c>
      <c r="Q512" s="24"/>
      <c r="BC512" s="24"/>
      <c r="BV512" s="24"/>
      <c r="CO512" s="24"/>
    </row>
    <row r="513" spans="1:93" ht="13.5" customHeight="1" x14ac:dyDescent="0.15">
      <c r="A513" s="12">
        <v>510</v>
      </c>
      <c r="Q513" s="24"/>
      <c r="BC513" s="24"/>
      <c r="BV513" s="24"/>
      <c r="CO513" s="24"/>
    </row>
    <row r="514" spans="1:93" ht="13.5" customHeight="1" x14ac:dyDescent="0.15">
      <c r="A514" s="12">
        <v>511</v>
      </c>
      <c r="Q514" s="24"/>
      <c r="BC514" s="24"/>
      <c r="BV514" s="24"/>
      <c r="CO514" s="24"/>
    </row>
    <row r="515" spans="1:93" ht="13.5" customHeight="1" x14ac:dyDescent="0.15">
      <c r="A515" s="12">
        <v>512</v>
      </c>
      <c r="Q515" s="24"/>
      <c r="BC515" s="24"/>
      <c r="BV515" s="24"/>
      <c r="CO515" s="24"/>
    </row>
    <row r="516" spans="1:93" ht="13.5" customHeight="1" x14ac:dyDescent="0.15">
      <c r="A516" s="12">
        <v>513</v>
      </c>
      <c r="Q516" s="24"/>
      <c r="BC516" s="24"/>
      <c r="BV516" s="24"/>
      <c r="CO516" s="24"/>
    </row>
    <row r="517" spans="1:93" ht="13.5" customHeight="1" x14ac:dyDescent="0.15">
      <c r="A517" s="12">
        <v>514</v>
      </c>
      <c r="Q517" s="24"/>
      <c r="BC517" s="24"/>
      <c r="BV517" s="24"/>
      <c r="CO517" s="24"/>
    </row>
    <row r="518" spans="1:93" ht="13.5" customHeight="1" x14ac:dyDescent="0.15">
      <c r="A518" s="12">
        <v>515</v>
      </c>
      <c r="Q518" s="24"/>
      <c r="BC518" s="24"/>
      <c r="BV518" s="24"/>
      <c r="CO518" s="24"/>
    </row>
    <row r="519" spans="1:93" ht="13.5" customHeight="1" x14ac:dyDescent="0.15">
      <c r="A519" s="12">
        <v>516</v>
      </c>
      <c r="Q519" s="24"/>
      <c r="BC519" s="24"/>
      <c r="BV519" s="24"/>
      <c r="CO519" s="24"/>
    </row>
    <row r="520" spans="1:93" ht="13.5" customHeight="1" x14ac:dyDescent="0.15">
      <c r="A520" s="12">
        <v>517</v>
      </c>
      <c r="Q520" s="24"/>
      <c r="BC520" s="24"/>
      <c r="BV520" s="24"/>
      <c r="CO520" s="24"/>
    </row>
    <row r="521" spans="1:93" ht="13.5" customHeight="1" x14ac:dyDescent="0.15">
      <c r="A521" s="12">
        <v>518</v>
      </c>
      <c r="Q521" s="24"/>
      <c r="BC521" s="24"/>
      <c r="BV521" s="24"/>
      <c r="CO521" s="24"/>
    </row>
    <row r="522" spans="1:93" ht="13.5" customHeight="1" x14ac:dyDescent="0.15">
      <c r="A522" s="12">
        <v>519</v>
      </c>
      <c r="Q522" s="24"/>
      <c r="BC522" s="24"/>
      <c r="BV522" s="24"/>
      <c r="CO522" s="24"/>
    </row>
    <row r="523" spans="1:93" ht="13.5" customHeight="1" x14ac:dyDescent="0.15">
      <c r="A523" s="12">
        <v>520</v>
      </c>
      <c r="Q523" s="24"/>
      <c r="BC523" s="24"/>
      <c r="BV523" s="24"/>
      <c r="CO523" s="24"/>
    </row>
    <row r="524" spans="1:93" ht="13.5" customHeight="1" x14ac:dyDescent="0.15">
      <c r="A524" s="12">
        <v>521</v>
      </c>
      <c r="Q524" s="24"/>
      <c r="BC524" s="24"/>
      <c r="BV524" s="24"/>
      <c r="CO524" s="24"/>
    </row>
    <row r="525" spans="1:93" ht="13.5" customHeight="1" x14ac:dyDescent="0.15">
      <c r="A525" s="12">
        <v>522</v>
      </c>
      <c r="Q525" s="24"/>
      <c r="BC525" s="24"/>
      <c r="BV525" s="24"/>
      <c r="CO525" s="24"/>
    </row>
    <row r="526" spans="1:93" ht="13.5" customHeight="1" x14ac:dyDescent="0.15">
      <c r="A526" s="12">
        <v>523</v>
      </c>
      <c r="Q526" s="24"/>
      <c r="BC526" s="24"/>
      <c r="BV526" s="24"/>
      <c r="CO526" s="24"/>
    </row>
    <row r="527" spans="1:93" ht="13.5" customHeight="1" x14ac:dyDescent="0.15">
      <c r="A527" s="12">
        <v>524</v>
      </c>
      <c r="Q527" s="24"/>
      <c r="BC527" s="24"/>
      <c r="BV527" s="24"/>
      <c r="CO527" s="24"/>
    </row>
    <row r="528" spans="1:93" ht="13.5" customHeight="1" x14ac:dyDescent="0.15">
      <c r="A528" s="12">
        <v>525</v>
      </c>
      <c r="Q528" s="24"/>
      <c r="BC528" s="24"/>
      <c r="BV528" s="24"/>
      <c r="CO528" s="24"/>
    </row>
    <row r="529" spans="1:93" ht="13.5" customHeight="1" x14ac:dyDescent="0.15">
      <c r="A529" s="12">
        <v>526</v>
      </c>
      <c r="Q529" s="24"/>
      <c r="BC529" s="24"/>
      <c r="BV529" s="24"/>
      <c r="CO529" s="24"/>
    </row>
    <row r="530" spans="1:93" ht="13.5" customHeight="1" x14ac:dyDescent="0.15">
      <c r="A530" s="12">
        <v>527</v>
      </c>
      <c r="Q530" s="24"/>
      <c r="BC530" s="24"/>
      <c r="BV530" s="24"/>
      <c r="CO530" s="24"/>
    </row>
    <row r="531" spans="1:93" ht="13.5" customHeight="1" x14ac:dyDescent="0.15">
      <c r="A531" s="12">
        <v>528</v>
      </c>
      <c r="Q531" s="24"/>
      <c r="BC531" s="24"/>
      <c r="BV531" s="24"/>
      <c r="CO531" s="24"/>
    </row>
    <row r="532" spans="1:93" ht="13.5" customHeight="1" x14ac:dyDescent="0.15">
      <c r="A532" s="12">
        <v>529</v>
      </c>
      <c r="Q532" s="24"/>
      <c r="BC532" s="24"/>
      <c r="BV532" s="24"/>
      <c r="CO532" s="24"/>
    </row>
    <row r="533" spans="1:93" ht="13.5" customHeight="1" x14ac:dyDescent="0.15">
      <c r="A533" s="12">
        <v>530</v>
      </c>
      <c r="Q533" s="24"/>
      <c r="BC533" s="24"/>
      <c r="BV533" s="24"/>
      <c r="CO533" s="24"/>
    </row>
    <row r="534" spans="1:93" ht="13.5" customHeight="1" x14ac:dyDescent="0.15">
      <c r="A534" s="12">
        <v>531</v>
      </c>
      <c r="Q534" s="24"/>
      <c r="BC534" s="24"/>
      <c r="BV534" s="24"/>
      <c r="CO534" s="24"/>
    </row>
    <row r="535" spans="1:93" ht="13.5" customHeight="1" x14ac:dyDescent="0.15">
      <c r="A535" s="12">
        <v>532</v>
      </c>
      <c r="Q535" s="24"/>
      <c r="BC535" s="24"/>
      <c r="BV535" s="24"/>
      <c r="CO535" s="24"/>
    </row>
    <row r="536" spans="1:93" ht="13.5" customHeight="1" x14ac:dyDescent="0.15">
      <c r="A536" s="12">
        <v>533</v>
      </c>
      <c r="Q536" s="24"/>
      <c r="BC536" s="24"/>
      <c r="BV536" s="24"/>
      <c r="CO536" s="24"/>
    </row>
    <row r="537" spans="1:93" ht="13.5" customHeight="1" x14ac:dyDescent="0.15">
      <c r="A537" s="12">
        <v>534</v>
      </c>
      <c r="Q537" s="24"/>
      <c r="BC537" s="24"/>
      <c r="BV537" s="24"/>
      <c r="CO537" s="24"/>
    </row>
    <row r="538" spans="1:93" ht="13.5" customHeight="1" x14ac:dyDescent="0.15">
      <c r="A538" s="12">
        <v>535</v>
      </c>
      <c r="Q538" s="24"/>
      <c r="BC538" s="24"/>
      <c r="BV538" s="24"/>
      <c r="CO538" s="24"/>
    </row>
    <row r="539" spans="1:93" ht="13.5" customHeight="1" x14ac:dyDescent="0.15">
      <c r="A539" s="12">
        <v>536</v>
      </c>
      <c r="Q539" s="24"/>
      <c r="BC539" s="24"/>
      <c r="BV539" s="24"/>
      <c r="CO539" s="24"/>
    </row>
    <row r="540" spans="1:93" ht="13.5" customHeight="1" x14ac:dyDescent="0.15">
      <c r="A540" s="12">
        <v>537</v>
      </c>
      <c r="Q540" s="24"/>
      <c r="BC540" s="24"/>
      <c r="BV540" s="24"/>
      <c r="CO540" s="24"/>
    </row>
    <row r="541" spans="1:93" ht="13.5" customHeight="1" x14ac:dyDescent="0.15">
      <c r="A541" s="12">
        <v>538</v>
      </c>
      <c r="Q541" s="24"/>
      <c r="BC541" s="24"/>
      <c r="BV541" s="24"/>
      <c r="CO541" s="24"/>
    </row>
    <row r="542" spans="1:93" ht="13.5" customHeight="1" x14ac:dyDescent="0.15">
      <c r="A542" s="12">
        <v>539</v>
      </c>
      <c r="Q542" s="24"/>
      <c r="BC542" s="24"/>
      <c r="BV542" s="24"/>
      <c r="CO542" s="24"/>
    </row>
    <row r="543" spans="1:93" ht="13.5" customHeight="1" x14ac:dyDescent="0.15">
      <c r="A543" s="12">
        <v>540</v>
      </c>
      <c r="Q543" s="24"/>
      <c r="BC543" s="24"/>
      <c r="BV543" s="24"/>
      <c r="CO543" s="24"/>
    </row>
    <row r="544" spans="1:93" ht="13.5" customHeight="1" x14ac:dyDescent="0.15">
      <c r="A544" s="12">
        <v>541</v>
      </c>
      <c r="Q544" s="24"/>
      <c r="BC544" s="24"/>
      <c r="BV544" s="24"/>
      <c r="CO544" s="24"/>
    </row>
    <row r="545" spans="1:93" ht="13.5" customHeight="1" x14ac:dyDescent="0.15">
      <c r="A545" s="12">
        <v>542</v>
      </c>
      <c r="Q545" s="24"/>
      <c r="BC545" s="24"/>
      <c r="BV545" s="24"/>
      <c r="CO545" s="24"/>
    </row>
    <row r="546" spans="1:93" ht="13.5" customHeight="1" x14ac:dyDescent="0.15">
      <c r="A546" s="12">
        <v>543</v>
      </c>
      <c r="Q546" s="24"/>
      <c r="BC546" s="24"/>
      <c r="BV546" s="24"/>
      <c r="CO546" s="24"/>
    </row>
    <row r="547" spans="1:93" ht="13.5" customHeight="1" x14ac:dyDescent="0.15">
      <c r="A547" s="12">
        <v>544</v>
      </c>
      <c r="Q547" s="24"/>
      <c r="BC547" s="24"/>
      <c r="BV547" s="24"/>
      <c r="CO547" s="24"/>
    </row>
    <row r="548" spans="1:93" ht="13.5" customHeight="1" x14ac:dyDescent="0.15">
      <c r="A548" s="12">
        <v>545</v>
      </c>
      <c r="Q548" s="24"/>
      <c r="BC548" s="24"/>
      <c r="BV548" s="24"/>
      <c r="CO548" s="24"/>
    </row>
    <row r="549" spans="1:93" ht="13.5" customHeight="1" x14ac:dyDescent="0.15">
      <c r="A549" s="12">
        <v>546</v>
      </c>
      <c r="Q549" s="24"/>
      <c r="BC549" s="24"/>
      <c r="BV549" s="24"/>
      <c r="CO549" s="24"/>
    </row>
    <row r="550" spans="1:93" ht="13.5" customHeight="1" x14ac:dyDescent="0.15">
      <c r="A550" s="12">
        <v>547</v>
      </c>
      <c r="Q550" s="24"/>
      <c r="BC550" s="24"/>
      <c r="BV550" s="24"/>
      <c r="CO550" s="24"/>
    </row>
    <row r="551" spans="1:93" ht="13.5" customHeight="1" x14ac:dyDescent="0.15">
      <c r="A551" s="12">
        <v>548</v>
      </c>
      <c r="Q551" s="24"/>
      <c r="BC551" s="24"/>
      <c r="BV551" s="24"/>
      <c r="CO551" s="24"/>
    </row>
    <row r="552" spans="1:93" ht="13.5" customHeight="1" x14ac:dyDescent="0.15">
      <c r="A552" s="12">
        <v>549</v>
      </c>
      <c r="Q552" s="24"/>
      <c r="BC552" s="24"/>
      <c r="BV552" s="24"/>
      <c r="CO552" s="24"/>
    </row>
    <row r="553" spans="1:93" ht="13.5" customHeight="1" x14ac:dyDescent="0.15">
      <c r="A553" s="12">
        <v>550</v>
      </c>
      <c r="Q553" s="24"/>
      <c r="BC553" s="24"/>
      <c r="BV553" s="24"/>
      <c r="CO553" s="24"/>
    </row>
    <row r="554" spans="1:93" ht="13.5" customHeight="1" x14ac:dyDescent="0.15">
      <c r="A554" s="12">
        <v>551</v>
      </c>
      <c r="Q554" s="24"/>
      <c r="BC554" s="24"/>
      <c r="BV554" s="24"/>
      <c r="CO554" s="24"/>
    </row>
    <row r="555" spans="1:93" ht="13.5" customHeight="1" x14ac:dyDescent="0.15">
      <c r="A555" s="12">
        <v>552</v>
      </c>
      <c r="Q555" s="24"/>
      <c r="BC555" s="24"/>
      <c r="BV555" s="24"/>
      <c r="CO555" s="24"/>
    </row>
    <row r="556" spans="1:93" ht="13.5" customHeight="1" x14ac:dyDescent="0.15">
      <c r="A556" s="12">
        <v>553</v>
      </c>
      <c r="Q556" s="24"/>
      <c r="BC556" s="24"/>
      <c r="BV556" s="24"/>
      <c r="CO556" s="24"/>
    </row>
    <row r="557" spans="1:93" ht="13.5" customHeight="1" x14ac:dyDescent="0.15">
      <c r="A557" s="12">
        <v>554</v>
      </c>
      <c r="Q557" s="24"/>
      <c r="BC557" s="24"/>
      <c r="BV557" s="24"/>
      <c r="CO557" s="24"/>
    </row>
    <row r="558" spans="1:93" ht="13.5" customHeight="1" x14ac:dyDescent="0.15">
      <c r="A558" s="12">
        <v>555</v>
      </c>
      <c r="Q558" s="24"/>
      <c r="BC558" s="24"/>
      <c r="BV558" s="24"/>
      <c r="CO558" s="24"/>
    </row>
    <row r="559" spans="1:93" ht="13.5" customHeight="1" x14ac:dyDescent="0.15">
      <c r="A559" s="12">
        <v>556</v>
      </c>
      <c r="Q559" s="24"/>
      <c r="BC559" s="24"/>
      <c r="BV559" s="24"/>
      <c r="CO559" s="24"/>
    </row>
    <row r="560" spans="1:93" ht="13.5" customHeight="1" x14ac:dyDescent="0.15">
      <c r="A560" s="12">
        <v>557</v>
      </c>
      <c r="Q560" s="24"/>
      <c r="BC560" s="24"/>
      <c r="BV560" s="24"/>
      <c r="CO560" s="24"/>
    </row>
    <row r="561" spans="1:93" ht="13.5" customHeight="1" x14ac:dyDescent="0.15">
      <c r="A561" s="12">
        <v>558</v>
      </c>
      <c r="Q561" s="24"/>
      <c r="BC561" s="24"/>
      <c r="BV561" s="24"/>
      <c r="CO561" s="24"/>
    </row>
    <row r="562" spans="1:93" ht="13.5" customHeight="1" x14ac:dyDescent="0.15">
      <c r="A562" s="12">
        <v>559</v>
      </c>
      <c r="Q562" s="24"/>
      <c r="BC562" s="24"/>
      <c r="BV562" s="24"/>
      <c r="CO562" s="24"/>
    </row>
    <row r="563" spans="1:93" ht="13.5" customHeight="1" x14ac:dyDescent="0.15">
      <c r="A563" s="12">
        <v>560</v>
      </c>
      <c r="Q563" s="24"/>
      <c r="BC563" s="24"/>
      <c r="BV563" s="24"/>
      <c r="CO563" s="24"/>
    </row>
    <row r="564" spans="1:93" ht="13.5" customHeight="1" x14ac:dyDescent="0.15">
      <c r="A564" s="12">
        <v>561</v>
      </c>
      <c r="Q564" s="24"/>
      <c r="BC564" s="24"/>
      <c r="BV564" s="24"/>
      <c r="CO564" s="24"/>
    </row>
    <row r="565" spans="1:93" ht="13.5" customHeight="1" x14ac:dyDescent="0.15">
      <c r="A565" s="12">
        <v>562</v>
      </c>
      <c r="Q565" s="24"/>
      <c r="BC565" s="24"/>
      <c r="BV565" s="24"/>
      <c r="CO565" s="24"/>
    </row>
    <row r="566" spans="1:93" ht="13.5" customHeight="1" x14ac:dyDescent="0.15">
      <c r="A566" s="12">
        <v>563</v>
      </c>
      <c r="Q566" s="24"/>
      <c r="BC566" s="24"/>
      <c r="BV566" s="24"/>
      <c r="CO566" s="24"/>
    </row>
    <row r="567" spans="1:93" ht="13.5" customHeight="1" x14ac:dyDescent="0.15">
      <c r="A567" s="12">
        <v>564</v>
      </c>
      <c r="Q567" s="24"/>
      <c r="BC567" s="24"/>
      <c r="BV567" s="24"/>
      <c r="CO567" s="24"/>
    </row>
    <row r="568" spans="1:93" ht="13.5" customHeight="1" x14ac:dyDescent="0.15">
      <c r="A568" s="12">
        <v>565</v>
      </c>
      <c r="Q568" s="24"/>
      <c r="BC568" s="24"/>
      <c r="BV568" s="24"/>
      <c r="CO568" s="24"/>
    </row>
    <row r="569" spans="1:93" ht="13.5" customHeight="1" x14ac:dyDescent="0.15">
      <c r="A569" s="12">
        <v>566</v>
      </c>
      <c r="Q569" s="24"/>
      <c r="BC569" s="24"/>
      <c r="BV569" s="24"/>
      <c r="CO569" s="24"/>
    </row>
    <row r="570" spans="1:93" ht="13.5" customHeight="1" x14ac:dyDescent="0.15">
      <c r="A570" s="12">
        <v>567</v>
      </c>
      <c r="Q570" s="24"/>
      <c r="BC570" s="24"/>
      <c r="BV570" s="24"/>
      <c r="CO570" s="24"/>
    </row>
    <row r="571" spans="1:93" ht="13.5" customHeight="1" x14ac:dyDescent="0.15">
      <c r="A571" s="12">
        <v>568</v>
      </c>
      <c r="Q571" s="24"/>
      <c r="BC571" s="24"/>
      <c r="BV571" s="24"/>
      <c r="CO571" s="24"/>
    </row>
    <row r="572" spans="1:93" ht="13.5" customHeight="1" x14ac:dyDescent="0.15">
      <c r="A572" s="12">
        <v>569</v>
      </c>
      <c r="Q572" s="24"/>
      <c r="BC572" s="24"/>
      <c r="BV572" s="24"/>
      <c r="CO572" s="24"/>
    </row>
    <row r="573" spans="1:93" ht="13.5" customHeight="1" x14ac:dyDescent="0.15">
      <c r="A573" s="12">
        <v>570</v>
      </c>
      <c r="Q573" s="24"/>
      <c r="BC573" s="24"/>
      <c r="BV573" s="24"/>
      <c r="CO573" s="24"/>
    </row>
    <row r="574" spans="1:93" ht="13.5" customHeight="1" x14ac:dyDescent="0.15">
      <c r="A574" s="12">
        <v>571</v>
      </c>
      <c r="Q574" s="24"/>
      <c r="BC574" s="24"/>
      <c r="BV574" s="24"/>
      <c r="CO574" s="24"/>
    </row>
    <row r="575" spans="1:93" ht="13.5" customHeight="1" x14ac:dyDescent="0.15">
      <c r="A575" s="12">
        <v>572</v>
      </c>
      <c r="Q575" s="24"/>
      <c r="BC575" s="24"/>
      <c r="BV575" s="24"/>
      <c r="CO575" s="24"/>
    </row>
    <row r="576" spans="1:93" ht="13.5" customHeight="1" x14ac:dyDescent="0.15">
      <c r="A576" s="12">
        <v>573</v>
      </c>
      <c r="Q576" s="24"/>
      <c r="BC576" s="24"/>
      <c r="BV576" s="24"/>
      <c r="CO576" s="24"/>
    </row>
    <row r="577" spans="1:93" ht="13.5" customHeight="1" x14ac:dyDescent="0.15">
      <c r="A577" s="12">
        <v>574</v>
      </c>
      <c r="Q577" s="24"/>
      <c r="BC577" s="24"/>
      <c r="BV577" s="24"/>
      <c r="CO577" s="24"/>
    </row>
    <row r="578" spans="1:93" ht="13.5" customHeight="1" x14ac:dyDescent="0.15">
      <c r="A578" s="12">
        <v>575</v>
      </c>
      <c r="Q578" s="24"/>
      <c r="BC578" s="24"/>
      <c r="BV578" s="24"/>
      <c r="CO578" s="24"/>
    </row>
    <row r="579" spans="1:93" ht="13.5" customHeight="1" x14ac:dyDescent="0.15">
      <c r="A579" s="12">
        <v>576</v>
      </c>
      <c r="Q579" s="24"/>
      <c r="BC579" s="24"/>
      <c r="BV579" s="24"/>
      <c r="CO579" s="24"/>
    </row>
    <row r="580" spans="1:93" ht="13.5" customHeight="1" x14ac:dyDescent="0.15">
      <c r="A580" s="12">
        <v>577</v>
      </c>
      <c r="Q580" s="24"/>
      <c r="BC580" s="24"/>
      <c r="BV580" s="24"/>
      <c r="CO580" s="24"/>
    </row>
    <row r="581" spans="1:93" ht="13.5" customHeight="1" x14ac:dyDescent="0.15">
      <c r="A581" s="12">
        <v>578</v>
      </c>
      <c r="Q581" s="24"/>
      <c r="BC581" s="24"/>
      <c r="BV581" s="24"/>
      <c r="CO581" s="24"/>
    </row>
    <row r="582" spans="1:93" ht="13.5" customHeight="1" x14ac:dyDescent="0.15">
      <c r="A582" s="12">
        <v>579</v>
      </c>
      <c r="Q582" s="24"/>
      <c r="BC582" s="24"/>
      <c r="BV582" s="24"/>
      <c r="CO582" s="24"/>
    </row>
    <row r="583" spans="1:93" ht="13.5" customHeight="1" x14ac:dyDescent="0.15">
      <c r="A583" s="12">
        <v>580</v>
      </c>
      <c r="Q583" s="24"/>
      <c r="BC583" s="24"/>
      <c r="BV583" s="24"/>
      <c r="CO583" s="24"/>
    </row>
    <row r="584" spans="1:93" ht="13.5" customHeight="1" x14ac:dyDescent="0.15">
      <c r="A584" s="12">
        <v>581</v>
      </c>
      <c r="Q584" s="24"/>
      <c r="BC584" s="24"/>
      <c r="BV584" s="24"/>
      <c r="CO584" s="24"/>
    </row>
    <row r="585" spans="1:93" ht="13.5" customHeight="1" x14ac:dyDescent="0.15">
      <c r="A585" s="12">
        <v>582</v>
      </c>
      <c r="Q585" s="24"/>
      <c r="BC585" s="24"/>
      <c r="BV585" s="24"/>
      <c r="CO585" s="24"/>
    </row>
    <row r="586" spans="1:93" ht="13.5" customHeight="1" x14ac:dyDescent="0.15">
      <c r="A586" s="12">
        <v>583</v>
      </c>
      <c r="Q586" s="24"/>
      <c r="BC586" s="24"/>
      <c r="BV586" s="24"/>
      <c r="CO586" s="24"/>
    </row>
    <row r="587" spans="1:93" ht="13.5" customHeight="1" x14ac:dyDescent="0.15">
      <c r="A587" s="12">
        <v>584</v>
      </c>
      <c r="Q587" s="24"/>
      <c r="BC587" s="24"/>
      <c r="BV587" s="24"/>
      <c r="CO587" s="24"/>
    </row>
    <row r="588" spans="1:93" ht="13.5" customHeight="1" x14ac:dyDescent="0.15">
      <c r="A588" s="12">
        <v>585</v>
      </c>
      <c r="Q588" s="24"/>
      <c r="BC588" s="24"/>
      <c r="BV588" s="24"/>
      <c r="CO588" s="24"/>
    </row>
    <row r="589" spans="1:93" ht="13.5" customHeight="1" x14ac:dyDescent="0.15">
      <c r="A589" s="12">
        <v>586</v>
      </c>
      <c r="Q589" s="24"/>
      <c r="BC589" s="24"/>
      <c r="BV589" s="24"/>
      <c r="CO589" s="24"/>
    </row>
    <row r="590" spans="1:93" ht="13.5" customHeight="1" x14ac:dyDescent="0.15">
      <c r="A590" s="12">
        <v>587</v>
      </c>
      <c r="Q590" s="24"/>
      <c r="BC590" s="24"/>
      <c r="BV590" s="24"/>
      <c r="CO590" s="24"/>
    </row>
    <row r="591" spans="1:93" ht="13.5" customHeight="1" x14ac:dyDescent="0.15">
      <c r="A591" s="12">
        <v>588</v>
      </c>
      <c r="Q591" s="24"/>
      <c r="BC591" s="24"/>
      <c r="BV591" s="24"/>
      <c r="CO591" s="24"/>
    </row>
    <row r="592" spans="1:93" ht="13.5" customHeight="1" x14ac:dyDescent="0.15">
      <c r="A592" s="12">
        <v>589</v>
      </c>
      <c r="Q592" s="24"/>
      <c r="BC592" s="24"/>
      <c r="BV592" s="24"/>
      <c r="CO592" s="24"/>
    </row>
    <row r="593" spans="1:93" ht="13.5" customHeight="1" x14ac:dyDescent="0.15">
      <c r="A593" s="12">
        <v>590</v>
      </c>
      <c r="Q593" s="24"/>
      <c r="BC593" s="24"/>
      <c r="BV593" s="24"/>
      <c r="CO593" s="24"/>
    </row>
    <row r="594" spans="1:93" ht="13.5" customHeight="1" x14ac:dyDescent="0.15">
      <c r="A594" s="12">
        <v>591</v>
      </c>
      <c r="Q594" s="24"/>
      <c r="BC594" s="24"/>
      <c r="BV594" s="24"/>
      <c r="CO594" s="24"/>
    </row>
    <row r="595" spans="1:93" ht="13.5" customHeight="1" x14ac:dyDescent="0.15">
      <c r="A595" s="12">
        <v>592</v>
      </c>
      <c r="Q595" s="24"/>
      <c r="BC595" s="24"/>
      <c r="BV595" s="24"/>
      <c r="CO595" s="24"/>
    </row>
    <row r="596" spans="1:93" ht="13.5" customHeight="1" x14ac:dyDescent="0.15">
      <c r="A596" s="12">
        <v>593</v>
      </c>
      <c r="Q596" s="24"/>
      <c r="BC596" s="24"/>
      <c r="BV596" s="24"/>
      <c r="CO596" s="24"/>
    </row>
    <row r="597" spans="1:93" ht="13.5" customHeight="1" x14ac:dyDescent="0.15">
      <c r="A597" s="12">
        <v>594</v>
      </c>
      <c r="Q597" s="24"/>
      <c r="BC597" s="24"/>
      <c r="BV597" s="24"/>
      <c r="CO597" s="24"/>
    </row>
    <row r="598" spans="1:93" ht="13.5" customHeight="1" x14ac:dyDescent="0.15">
      <c r="A598" s="12">
        <v>595</v>
      </c>
      <c r="Q598" s="24"/>
      <c r="BC598" s="24"/>
      <c r="BV598" s="24"/>
      <c r="CO598" s="24"/>
    </row>
    <row r="599" spans="1:93" ht="13.5" customHeight="1" x14ac:dyDescent="0.15">
      <c r="A599" s="12">
        <v>596</v>
      </c>
      <c r="Q599" s="24"/>
      <c r="BC599" s="24"/>
      <c r="BV599" s="24"/>
      <c r="CO599" s="24"/>
    </row>
    <row r="600" spans="1:93" ht="13.5" customHeight="1" x14ac:dyDescent="0.15">
      <c r="A600" s="12">
        <v>597</v>
      </c>
      <c r="Q600" s="24"/>
      <c r="BC600" s="24"/>
      <c r="BV600" s="24"/>
      <c r="CO600" s="24"/>
    </row>
    <row r="601" spans="1:93" ht="13.5" customHeight="1" x14ac:dyDescent="0.15">
      <c r="A601" s="12">
        <v>598</v>
      </c>
      <c r="Q601" s="24"/>
      <c r="BC601" s="24"/>
      <c r="BV601" s="24"/>
      <c r="CO601" s="24"/>
    </row>
    <row r="602" spans="1:93" ht="13.5" customHeight="1" x14ac:dyDescent="0.15">
      <c r="A602" s="12">
        <v>599</v>
      </c>
      <c r="Q602" s="24"/>
      <c r="BC602" s="24"/>
      <c r="BV602" s="24"/>
      <c r="CO602" s="24"/>
    </row>
    <row r="603" spans="1:93" ht="13.5" customHeight="1" x14ac:dyDescent="0.15">
      <c r="A603" s="12">
        <v>600</v>
      </c>
      <c r="Q603" s="24"/>
      <c r="BC603" s="24"/>
      <c r="BV603" s="24"/>
      <c r="CO603" s="24"/>
    </row>
    <row r="604" spans="1:93" ht="13.5" customHeight="1" x14ac:dyDescent="0.15">
      <c r="A604" s="12">
        <v>601</v>
      </c>
      <c r="Q604" s="24"/>
      <c r="BC604" s="24"/>
      <c r="BV604" s="24"/>
      <c r="CO604" s="24"/>
    </row>
    <row r="605" spans="1:93" ht="13.5" customHeight="1" x14ac:dyDescent="0.15">
      <c r="A605" s="12">
        <v>602</v>
      </c>
      <c r="Q605" s="24"/>
      <c r="BC605" s="24"/>
      <c r="BV605" s="24"/>
      <c r="CO605" s="24"/>
    </row>
    <row r="606" spans="1:93" ht="13.5" customHeight="1" x14ac:dyDescent="0.15">
      <c r="A606" s="12">
        <v>603</v>
      </c>
      <c r="Q606" s="24"/>
      <c r="BC606" s="24"/>
      <c r="BV606" s="24"/>
      <c r="CO606" s="24"/>
    </row>
    <row r="607" spans="1:93" ht="13.5" customHeight="1" x14ac:dyDescent="0.15">
      <c r="A607" s="12">
        <v>604</v>
      </c>
      <c r="Q607" s="24"/>
      <c r="BC607" s="24"/>
      <c r="BV607" s="24"/>
      <c r="CO607" s="24"/>
    </row>
    <row r="608" spans="1:93" ht="13.5" customHeight="1" x14ac:dyDescent="0.15">
      <c r="A608" s="12">
        <v>605</v>
      </c>
      <c r="Q608" s="24"/>
      <c r="BC608" s="24"/>
      <c r="BV608" s="24"/>
      <c r="CO608" s="24"/>
    </row>
    <row r="609" spans="1:93" ht="13.5" customHeight="1" x14ac:dyDescent="0.15">
      <c r="A609" s="12">
        <v>606</v>
      </c>
      <c r="Q609" s="24"/>
      <c r="BC609" s="24"/>
      <c r="BV609" s="24"/>
      <c r="CO609" s="24"/>
    </row>
    <row r="610" spans="1:93" ht="13.5" customHeight="1" x14ac:dyDescent="0.15">
      <c r="A610" s="12">
        <v>607</v>
      </c>
      <c r="Q610" s="24"/>
      <c r="BC610" s="24"/>
      <c r="BV610" s="24"/>
      <c r="CO610" s="24"/>
    </row>
    <row r="611" spans="1:93" ht="13.5" customHeight="1" x14ac:dyDescent="0.15">
      <c r="A611" s="12">
        <v>608</v>
      </c>
      <c r="Q611" s="24"/>
      <c r="BC611" s="24"/>
      <c r="BV611" s="24"/>
      <c r="CO611" s="24"/>
    </row>
    <row r="612" spans="1:93" ht="13.5" customHeight="1" x14ac:dyDescent="0.15">
      <c r="A612" s="12">
        <v>609</v>
      </c>
      <c r="Q612" s="24"/>
      <c r="BC612" s="24"/>
      <c r="BV612" s="24"/>
      <c r="CO612" s="24"/>
    </row>
    <row r="613" spans="1:93" ht="13.5" customHeight="1" x14ac:dyDescent="0.15">
      <c r="A613" s="12">
        <v>610</v>
      </c>
      <c r="Q613" s="24"/>
      <c r="BC613" s="24"/>
      <c r="BV613" s="24"/>
      <c r="CO613" s="24"/>
    </row>
    <row r="614" spans="1:93" ht="13.5" customHeight="1" x14ac:dyDescent="0.15">
      <c r="A614" s="12">
        <v>611</v>
      </c>
      <c r="Q614" s="24"/>
      <c r="BC614" s="24"/>
      <c r="BV614" s="24"/>
      <c r="CO614" s="24"/>
    </row>
    <row r="615" spans="1:93" ht="13.5" customHeight="1" x14ac:dyDescent="0.15">
      <c r="A615" s="12">
        <v>612</v>
      </c>
      <c r="Q615" s="24"/>
      <c r="BC615" s="24"/>
      <c r="BV615" s="24"/>
      <c r="CO615" s="24"/>
    </row>
    <row r="616" spans="1:93" ht="13.5" customHeight="1" x14ac:dyDescent="0.15">
      <c r="A616" s="12">
        <v>613</v>
      </c>
      <c r="Q616" s="24"/>
      <c r="BC616" s="24"/>
      <c r="BV616" s="24"/>
      <c r="CO616" s="24"/>
    </row>
    <row r="617" spans="1:93" ht="13.5" customHeight="1" x14ac:dyDescent="0.15">
      <c r="A617" s="12">
        <v>614</v>
      </c>
      <c r="Q617" s="24"/>
      <c r="BC617" s="24"/>
      <c r="BV617" s="24"/>
      <c r="CO617" s="24"/>
    </row>
    <row r="618" spans="1:93" ht="13.5" customHeight="1" x14ac:dyDescent="0.15">
      <c r="A618" s="12">
        <v>615</v>
      </c>
      <c r="Q618" s="24"/>
      <c r="BC618" s="24"/>
      <c r="BV618" s="24"/>
      <c r="CO618" s="24"/>
    </row>
    <row r="619" spans="1:93" ht="13.5" customHeight="1" x14ac:dyDescent="0.15">
      <c r="A619" s="12">
        <v>616</v>
      </c>
      <c r="Q619" s="24"/>
      <c r="BC619" s="24"/>
      <c r="BV619" s="24"/>
      <c r="CO619" s="24"/>
    </row>
    <row r="620" spans="1:93" ht="13.5" customHeight="1" x14ac:dyDescent="0.15">
      <c r="A620" s="12">
        <v>617</v>
      </c>
      <c r="Q620" s="24"/>
      <c r="BC620" s="24"/>
      <c r="BV620" s="24"/>
      <c r="CO620" s="24"/>
    </row>
    <row r="621" spans="1:93" ht="13.5" customHeight="1" x14ac:dyDescent="0.15">
      <c r="A621" s="12">
        <v>618</v>
      </c>
      <c r="Q621" s="24"/>
      <c r="BC621" s="24"/>
      <c r="BV621" s="24"/>
      <c r="CO621" s="24"/>
    </row>
    <row r="622" spans="1:93" ht="13.5" customHeight="1" x14ac:dyDescent="0.15">
      <c r="A622" s="12">
        <v>619</v>
      </c>
      <c r="Q622" s="24"/>
      <c r="BC622" s="24"/>
      <c r="BV622" s="24"/>
      <c r="CO622" s="24"/>
    </row>
    <row r="623" spans="1:93" ht="13.5" customHeight="1" x14ac:dyDescent="0.15">
      <c r="A623" s="12">
        <v>620</v>
      </c>
      <c r="Q623" s="24"/>
      <c r="BC623" s="24"/>
      <c r="BV623" s="24"/>
      <c r="CO623" s="24"/>
    </row>
    <row r="624" spans="1:93" ht="13.5" customHeight="1" x14ac:dyDescent="0.15">
      <c r="A624" s="12">
        <v>621</v>
      </c>
      <c r="Q624" s="24"/>
      <c r="BC624" s="24"/>
      <c r="BV624" s="24"/>
      <c r="CO624" s="24"/>
    </row>
    <row r="625" spans="1:93" ht="13.5" customHeight="1" x14ac:dyDescent="0.15">
      <c r="A625" s="12">
        <v>622</v>
      </c>
      <c r="Q625" s="24"/>
      <c r="BC625" s="24"/>
      <c r="BV625" s="24"/>
      <c r="CO625" s="24"/>
    </row>
    <row r="626" spans="1:93" ht="13.5" customHeight="1" x14ac:dyDescent="0.15">
      <c r="A626" s="12">
        <v>623</v>
      </c>
      <c r="Q626" s="24"/>
      <c r="BC626" s="24"/>
      <c r="BV626" s="24"/>
      <c r="CO626" s="24"/>
    </row>
    <row r="627" spans="1:93" ht="13.5" customHeight="1" x14ac:dyDescent="0.15">
      <c r="A627" s="12">
        <v>624</v>
      </c>
      <c r="Q627" s="24"/>
      <c r="BC627" s="24"/>
      <c r="BV627" s="24"/>
      <c r="CO627" s="24"/>
    </row>
    <row r="628" spans="1:93" ht="13.5" customHeight="1" x14ac:dyDescent="0.15">
      <c r="A628" s="12">
        <v>625</v>
      </c>
      <c r="Q628" s="24"/>
      <c r="BC628" s="24"/>
      <c r="BV628" s="24"/>
      <c r="CO628" s="24"/>
    </row>
    <row r="629" spans="1:93" ht="13.5" customHeight="1" x14ac:dyDescent="0.15">
      <c r="A629" s="12">
        <v>626</v>
      </c>
      <c r="Q629" s="24"/>
      <c r="BC629" s="24"/>
      <c r="BV629" s="24"/>
      <c r="CO629" s="24"/>
    </row>
    <row r="630" spans="1:93" ht="13.5" customHeight="1" x14ac:dyDescent="0.15">
      <c r="A630" s="12">
        <v>627</v>
      </c>
      <c r="Q630" s="24"/>
      <c r="BC630" s="24"/>
      <c r="BV630" s="24"/>
      <c r="CO630" s="24"/>
    </row>
    <row r="631" spans="1:93" ht="13.5" customHeight="1" x14ac:dyDescent="0.15">
      <c r="A631" s="12">
        <v>628</v>
      </c>
      <c r="Q631" s="24"/>
      <c r="BC631" s="24"/>
      <c r="BV631" s="24"/>
      <c r="CO631" s="24"/>
    </row>
    <row r="632" spans="1:93" ht="13.5" customHeight="1" x14ac:dyDescent="0.15">
      <c r="A632" s="12">
        <v>629</v>
      </c>
      <c r="Q632" s="24"/>
      <c r="BC632" s="24"/>
      <c r="BV632" s="24"/>
      <c r="CO632" s="24"/>
    </row>
    <row r="633" spans="1:93" ht="13.5" customHeight="1" x14ac:dyDescent="0.15">
      <c r="A633" s="12">
        <v>630</v>
      </c>
      <c r="Q633" s="24"/>
      <c r="BC633" s="24"/>
      <c r="BV633" s="24"/>
      <c r="CO633" s="24"/>
    </row>
    <row r="634" spans="1:93" ht="13.5" customHeight="1" x14ac:dyDescent="0.15">
      <c r="A634" s="12">
        <v>631</v>
      </c>
      <c r="Q634" s="24"/>
      <c r="BC634" s="24"/>
      <c r="BV634" s="24"/>
      <c r="CO634" s="24"/>
    </row>
    <row r="635" spans="1:93" ht="13.5" customHeight="1" x14ac:dyDescent="0.15">
      <c r="A635" s="12">
        <v>632</v>
      </c>
      <c r="Q635" s="24"/>
      <c r="BC635" s="24"/>
      <c r="BV635" s="24"/>
      <c r="CO635" s="24"/>
    </row>
    <row r="636" spans="1:93" ht="13.5" customHeight="1" x14ac:dyDescent="0.15">
      <c r="A636" s="12">
        <v>633</v>
      </c>
      <c r="Q636" s="24"/>
      <c r="BC636" s="24"/>
      <c r="BV636" s="24"/>
      <c r="CO636" s="24"/>
    </row>
    <row r="637" spans="1:93" ht="13.5" customHeight="1" x14ac:dyDescent="0.15">
      <c r="A637" s="12">
        <v>634</v>
      </c>
      <c r="Q637" s="24"/>
      <c r="BC637" s="24"/>
      <c r="BV637" s="24"/>
      <c r="CO637" s="24"/>
    </row>
    <row r="638" spans="1:93" ht="13.5" customHeight="1" x14ac:dyDescent="0.15">
      <c r="A638" s="12">
        <v>635</v>
      </c>
      <c r="Q638" s="24"/>
      <c r="BC638" s="24"/>
      <c r="BV638" s="24"/>
      <c r="CO638" s="24"/>
    </row>
    <row r="639" spans="1:93" ht="13.5" customHeight="1" x14ac:dyDescent="0.15">
      <c r="A639" s="12">
        <v>636</v>
      </c>
      <c r="Q639" s="24"/>
      <c r="BC639" s="24"/>
      <c r="BV639" s="24"/>
      <c r="CO639" s="24"/>
    </row>
    <row r="640" spans="1:93" ht="13.5" customHeight="1" x14ac:dyDescent="0.15">
      <c r="A640" s="12">
        <v>637</v>
      </c>
      <c r="Q640" s="24"/>
      <c r="BC640" s="24"/>
      <c r="BV640" s="24"/>
      <c r="CO640" s="24"/>
    </row>
    <row r="641" spans="1:93" ht="13.5" customHeight="1" x14ac:dyDescent="0.15">
      <c r="A641" s="12">
        <v>638</v>
      </c>
      <c r="Q641" s="24"/>
      <c r="BC641" s="24"/>
      <c r="BV641" s="24"/>
      <c r="CO641" s="24"/>
    </row>
    <row r="642" spans="1:93" ht="13.5" customHeight="1" x14ac:dyDescent="0.15">
      <c r="A642" s="12">
        <v>639</v>
      </c>
      <c r="Q642" s="24"/>
      <c r="BC642" s="24"/>
      <c r="BV642" s="24"/>
      <c r="CO642" s="24"/>
    </row>
    <row r="643" spans="1:93" ht="13.5" customHeight="1" x14ac:dyDescent="0.15">
      <c r="A643" s="12">
        <v>640</v>
      </c>
      <c r="Q643" s="24"/>
      <c r="BC643" s="24"/>
      <c r="BV643" s="24"/>
      <c r="CO643" s="24"/>
    </row>
    <row r="644" spans="1:93" ht="13.5" customHeight="1" x14ac:dyDescent="0.15">
      <c r="A644" s="12">
        <v>641</v>
      </c>
      <c r="Q644" s="24"/>
      <c r="BC644" s="24"/>
      <c r="BV644" s="24"/>
      <c r="CO644" s="24"/>
    </row>
    <row r="645" spans="1:93" ht="13.5" customHeight="1" x14ac:dyDescent="0.15">
      <c r="A645" s="12">
        <v>642</v>
      </c>
      <c r="Q645" s="24"/>
      <c r="BC645" s="24"/>
      <c r="BV645" s="24"/>
      <c r="CO645" s="24"/>
    </row>
    <row r="646" spans="1:93" ht="13.5" customHeight="1" x14ac:dyDescent="0.15">
      <c r="A646" s="12">
        <v>643</v>
      </c>
      <c r="Q646" s="24"/>
      <c r="BC646" s="24"/>
      <c r="BV646" s="24"/>
      <c r="CO646" s="24"/>
    </row>
    <row r="647" spans="1:93" ht="13.5" customHeight="1" x14ac:dyDescent="0.15">
      <c r="A647" s="12">
        <v>644</v>
      </c>
      <c r="Q647" s="24"/>
      <c r="BC647" s="24"/>
      <c r="BV647" s="24"/>
      <c r="CO647" s="24"/>
    </row>
    <row r="648" spans="1:93" ht="13.5" customHeight="1" x14ac:dyDescent="0.15">
      <c r="A648" s="12">
        <v>645</v>
      </c>
      <c r="Q648" s="24"/>
      <c r="BC648" s="24"/>
      <c r="BV648" s="24"/>
      <c r="CO648" s="24"/>
    </row>
    <row r="649" spans="1:93" ht="13.5" customHeight="1" x14ac:dyDescent="0.15">
      <c r="A649" s="12">
        <v>646</v>
      </c>
      <c r="Q649" s="24"/>
      <c r="BC649" s="24"/>
      <c r="BV649" s="24"/>
      <c r="CO649" s="24"/>
    </row>
    <row r="650" spans="1:93" ht="13.5" customHeight="1" x14ac:dyDescent="0.15">
      <c r="A650" s="12">
        <v>647</v>
      </c>
      <c r="Q650" s="24"/>
      <c r="BC650" s="24"/>
      <c r="BV650" s="24"/>
      <c r="CO650" s="24"/>
    </row>
    <row r="651" spans="1:93" ht="13.5" customHeight="1" x14ac:dyDescent="0.15">
      <c r="A651" s="12">
        <v>648</v>
      </c>
      <c r="Q651" s="24"/>
      <c r="BC651" s="24"/>
      <c r="BV651" s="24"/>
      <c r="CO651" s="24"/>
    </row>
    <row r="652" spans="1:93" ht="13.5" customHeight="1" x14ac:dyDescent="0.15">
      <c r="A652" s="12">
        <v>649</v>
      </c>
      <c r="Q652" s="24"/>
      <c r="BC652" s="24"/>
      <c r="BV652" s="24"/>
      <c r="CO652" s="24"/>
    </row>
    <row r="653" spans="1:93" ht="13.5" customHeight="1" x14ac:dyDescent="0.15">
      <c r="A653" s="12">
        <v>650</v>
      </c>
      <c r="Q653" s="24"/>
      <c r="BC653" s="24"/>
      <c r="BV653" s="24"/>
      <c r="CO653" s="24"/>
    </row>
    <row r="654" spans="1:93" ht="13.5" customHeight="1" x14ac:dyDescent="0.15">
      <c r="A654" s="12">
        <v>651</v>
      </c>
      <c r="Q654" s="24"/>
      <c r="BC654" s="24"/>
      <c r="BV654" s="24"/>
      <c r="CO654" s="24"/>
    </row>
    <row r="655" spans="1:93" ht="13.5" customHeight="1" x14ac:dyDescent="0.15">
      <c r="A655" s="12">
        <v>652</v>
      </c>
      <c r="Q655" s="24"/>
      <c r="BC655" s="24"/>
      <c r="BV655" s="24"/>
      <c r="CO655" s="24"/>
    </row>
    <row r="656" spans="1:93" ht="13.5" customHeight="1" x14ac:dyDescent="0.15">
      <c r="A656" s="12">
        <v>653</v>
      </c>
      <c r="Q656" s="24"/>
      <c r="BC656" s="24"/>
      <c r="BV656" s="24"/>
      <c r="CO656" s="24"/>
    </row>
    <row r="657" spans="1:93" ht="13.5" customHeight="1" x14ac:dyDescent="0.15">
      <c r="A657" s="12">
        <v>654</v>
      </c>
      <c r="Q657" s="24"/>
      <c r="BC657" s="24"/>
      <c r="BV657" s="24"/>
      <c r="CO657" s="24"/>
    </row>
    <row r="658" spans="1:93" ht="13.5" customHeight="1" x14ac:dyDescent="0.15">
      <c r="A658" s="12">
        <v>655</v>
      </c>
      <c r="Q658" s="24"/>
      <c r="BC658" s="24"/>
      <c r="BV658" s="24"/>
      <c r="CO658" s="24"/>
    </row>
    <row r="659" spans="1:93" ht="13.5" customHeight="1" x14ac:dyDescent="0.15">
      <c r="A659" s="12">
        <v>656</v>
      </c>
      <c r="Q659" s="24"/>
      <c r="BC659" s="24"/>
      <c r="BV659" s="24"/>
      <c r="CO659" s="24"/>
    </row>
    <row r="660" spans="1:93" ht="13.5" customHeight="1" x14ac:dyDescent="0.15">
      <c r="A660" s="12">
        <v>657</v>
      </c>
      <c r="Q660" s="24"/>
      <c r="BC660" s="24"/>
      <c r="BV660" s="24"/>
      <c r="CO660" s="24"/>
    </row>
    <row r="661" spans="1:93" ht="13.5" customHeight="1" x14ac:dyDescent="0.15">
      <c r="A661" s="12">
        <v>658</v>
      </c>
      <c r="Q661" s="24"/>
      <c r="BC661" s="24"/>
      <c r="BV661" s="24"/>
      <c r="CO661" s="24"/>
    </row>
    <row r="662" spans="1:93" ht="13.5" customHeight="1" x14ac:dyDescent="0.15">
      <c r="A662" s="12">
        <v>659</v>
      </c>
      <c r="Q662" s="24"/>
      <c r="BC662" s="24"/>
      <c r="BV662" s="24"/>
      <c r="CO662" s="24"/>
    </row>
    <row r="663" spans="1:93" ht="13.5" customHeight="1" x14ac:dyDescent="0.15">
      <c r="A663" s="12">
        <v>660</v>
      </c>
      <c r="Q663" s="24"/>
      <c r="BC663" s="24"/>
      <c r="BV663" s="24"/>
      <c r="CO663" s="24"/>
    </row>
    <row r="664" spans="1:93" ht="13.5" customHeight="1" x14ac:dyDescent="0.15">
      <c r="A664" s="12">
        <v>661</v>
      </c>
      <c r="Q664" s="24"/>
      <c r="BC664" s="24"/>
      <c r="BV664" s="24"/>
      <c r="CO664" s="24"/>
    </row>
    <row r="665" spans="1:93" ht="13.5" customHeight="1" x14ac:dyDescent="0.15">
      <c r="A665" s="12">
        <v>662</v>
      </c>
      <c r="Q665" s="24"/>
      <c r="BC665" s="24"/>
      <c r="BV665" s="24"/>
      <c r="CO665" s="24"/>
    </row>
    <row r="666" spans="1:93" ht="13.5" customHeight="1" x14ac:dyDescent="0.15">
      <c r="A666" s="12">
        <v>663</v>
      </c>
      <c r="Q666" s="24"/>
      <c r="BC666" s="24"/>
      <c r="BV666" s="24"/>
      <c r="CO666" s="24"/>
    </row>
    <row r="667" spans="1:93" ht="13.5" customHeight="1" x14ac:dyDescent="0.15">
      <c r="A667" s="12">
        <v>664</v>
      </c>
      <c r="Q667" s="24"/>
      <c r="BC667" s="24"/>
      <c r="BV667" s="24"/>
      <c r="CO667" s="24"/>
    </row>
    <row r="668" spans="1:93" ht="13.5" customHeight="1" x14ac:dyDescent="0.15">
      <c r="A668" s="12">
        <v>665</v>
      </c>
      <c r="Q668" s="24"/>
      <c r="BC668" s="24"/>
      <c r="BV668" s="24"/>
      <c r="CO668" s="24"/>
    </row>
    <row r="669" spans="1:93" ht="13.5" customHeight="1" x14ac:dyDescent="0.15">
      <c r="A669" s="12">
        <v>666</v>
      </c>
      <c r="Q669" s="24"/>
      <c r="BC669" s="24"/>
      <c r="BV669" s="24"/>
      <c r="CO669" s="24"/>
    </row>
    <row r="670" spans="1:93" ht="13.5" customHeight="1" x14ac:dyDescent="0.15">
      <c r="A670" s="12">
        <v>667</v>
      </c>
      <c r="Q670" s="24"/>
      <c r="BC670" s="24"/>
      <c r="BV670" s="24"/>
      <c r="CO670" s="24"/>
    </row>
    <row r="671" spans="1:93" ht="13.5" customHeight="1" x14ac:dyDescent="0.15">
      <c r="A671" s="12">
        <v>668</v>
      </c>
      <c r="Q671" s="24"/>
      <c r="BC671" s="24"/>
      <c r="BV671" s="24"/>
      <c r="CO671" s="24"/>
    </row>
    <row r="672" spans="1:93" ht="13.5" customHeight="1" x14ac:dyDescent="0.15">
      <c r="A672" s="12">
        <v>669</v>
      </c>
      <c r="Q672" s="24"/>
      <c r="BC672" s="24"/>
      <c r="BV672" s="24"/>
      <c r="CO672" s="24"/>
    </row>
    <row r="673" spans="1:93" ht="13.5" customHeight="1" x14ac:dyDescent="0.15">
      <c r="A673" s="12">
        <v>670</v>
      </c>
      <c r="Q673" s="24"/>
      <c r="BC673" s="24"/>
      <c r="BV673" s="24"/>
      <c r="CO673" s="24"/>
    </row>
    <row r="674" spans="1:93" ht="13.5" customHeight="1" x14ac:dyDescent="0.15">
      <c r="A674" s="12">
        <v>671</v>
      </c>
      <c r="Q674" s="24"/>
      <c r="BC674" s="24"/>
      <c r="BV674" s="24"/>
      <c r="CO674" s="24"/>
    </row>
    <row r="675" spans="1:93" ht="13.5" customHeight="1" x14ac:dyDescent="0.15">
      <c r="A675" s="12">
        <v>672</v>
      </c>
      <c r="Q675" s="24"/>
      <c r="BC675" s="24"/>
      <c r="BV675" s="24"/>
      <c r="CO675" s="24"/>
    </row>
    <row r="676" spans="1:93" ht="13.5" customHeight="1" x14ac:dyDescent="0.15">
      <c r="A676" s="12">
        <v>673</v>
      </c>
      <c r="Q676" s="24"/>
      <c r="BC676" s="24"/>
      <c r="BV676" s="24"/>
      <c r="CO676" s="24"/>
    </row>
    <row r="677" spans="1:93" ht="13.5" customHeight="1" x14ac:dyDescent="0.15">
      <c r="A677" s="12">
        <v>674</v>
      </c>
      <c r="Q677" s="24"/>
      <c r="BC677" s="24"/>
      <c r="BV677" s="24"/>
      <c r="CO677" s="24"/>
    </row>
    <row r="678" spans="1:93" ht="13.5" customHeight="1" x14ac:dyDescent="0.15">
      <c r="A678" s="12">
        <v>675</v>
      </c>
      <c r="Q678" s="24"/>
      <c r="BC678" s="24"/>
      <c r="BV678" s="24"/>
      <c r="CO678" s="24"/>
    </row>
    <row r="679" spans="1:93" ht="13.5" customHeight="1" x14ac:dyDescent="0.15">
      <c r="A679" s="12">
        <v>676</v>
      </c>
      <c r="Q679" s="24"/>
      <c r="BC679" s="24"/>
      <c r="BV679" s="24"/>
      <c r="CO679" s="24"/>
    </row>
    <row r="680" spans="1:93" ht="13.5" customHeight="1" x14ac:dyDescent="0.15">
      <c r="A680" s="12">
        <v>677</v>
      </c>
      <c r="Q680" s="24"/>
      <c r="BC680" s="24"/>
      <c r="BV680" s="24"/>
      <c r="CO680" s="24"/>
    </row>
    <row r="681" spans="1:93" ht="13.5" customHeight="1" x14ac:dyDescent="0.15">
      <c r="A681" s="12">
        <v>678</v>
      </c>
      <c r="Q681" s="24"/>
      <c r="BC681" s="24"/>
      <c r="BV681" s="24"/>
      <c r="CO681" s="24"/>
    </row>
    <row r="682" spans="1:93" ht="13.5" customHeight="1" x14ac:dyDescent="0.15">
      <c r="A682" s="12">
        <v>679</v>
      </c>
      <c r="Q682" s="24"/>
      <c r="BC682" s="24"/>
      <c r="BV682" s="24"/>
      <c r="CO682" s="24"/>
    </row>
    <row r="683" spans="1:93" ht="13.5" customHeight="1" x14ac:dyDescent="0.15">
      <c r="A683" s="12">
        <v>680</v>
      </c>
      <c r="Q683" s="24"/>
      <c r="BC683" s="24"/>
      <c r="BV683" s="24"/>
      <c r="CO683" s="24"/>
    </row>
    <row r="684" spans="1:93" ht="13.5" customHeight="1" x14ac:dyDescent="0.15">
      <c r="A684" s="12">
        <v>681</v>
      </c>
      <c r="Q684" s="24"/>
      <c r="BC684" s="24"/>
      <c r="BV684" s="24"/>
      <c r="CO684" s="24"/>
    </row>
    <row r="685" spans="1:93" ht="13.5" customHeight="1" x14ac:dyDescent="0.15">
      <c r="A685" s="12">
        <v>682</v>
      </c>
      <c r="Q685" s="24"/>
      <c r="BC685" s="24"/>
      <c r="BV685" s="24"/>
      <c r="CO685" s="24"/>
    </row>
    <row r="686" spans="1:93" ht="13.5" customHeight="1" x14ac:dyDescent="0.15">
      <c r="A686" s="12">
        <v>683</v>
      </c>
      <c r="Q686" s="24"/>
      <c r="BC686" s="24"/>
      <c r="BV686" s="24"/>
      <c r="CO686" s="24"/>
    </row>
    <row r="687" spans="1:93" ht="13.5" customHeight="1" x14ac:dyDescent="0.15">
      <c r="A687" s="12">
        <v>684</v>
      </c>
      <c r="Q687" s="24"/>
      <c r="BC687" s="24"/>
      <c r="BV687" s="24"/>
      <c r="CO687" s="24"/>
    </row>
    <row r="688" spans="1:93" ht="13.5" customHeight="1" x14ac:dyDescent="0.15">
      <c r="A688" s="12">
        <v>685</v>
      </c>
      <c r="Q688" s="24"/>
      <c r="BC688" s="24"/>
      <c r="BV688" s="24"/>
      <c r="CO688" s="24"/>
    </row>
    <row r="689" spans="1:93" ht="13.5" customHeight="1" x14ac:dyDescent="0.15">
      <c r="A689" s="12">
        <v>686</v>
      </c>
      <c r="Q689" s="24"/>
      <c r="BC689" s="24"/>
      <c r="BV689" s="24"/>
      <c r="CO689" s="24"/>
    </row>
    <row r="690" spans="1:93" ht="13.5" customHeight="1" x14ac:dyDescent="0.15">
      <c r="A690" s="12">
        <v>687</v>
      </c>
      <c r="Q690" s="24"/>
      <c r="BC690" s="24"/>
      <c r="BV690" s="24"/>
      <c r="CO690" s="24"/>
    </row>
    <row r="691" spans="1:93" ht="13.5" customHeight="1" x14ac:dyDescent="0.15">
      <c r="A691" s="12">
        <v>688</v>
      </c>
      <c r="Q691" s="24"/>
      <c r="BC691" s="24"/>
      <c r="BV691" s="24"/>
      <c r="CO691" s="24"/>
    </row>
    <row r="692" spans="1:93" ht="13.5" customHeight="1" x14ac:dyDescent="0.15">
      <c r="A692" s="12">
        <v>689</v>
      </c>
      <c r="Q692" s="24"/>
      <c r="BC692" s="24"/>
      <c r="BV692" s="24"/>
      <c r="CO692" s="24"/>
    </row>
    <row r="693" spans="1:93" ht="13.5" customHeight="1" x14ac:dyDescent="0.15">
      <c r="A693" s="12">
        <v>690</v>
      </c>
      <c r="Q693" s="24"/>
      <c r="BC693" s="24"/>
      <c r="BV693" s="24"/>
      <c r="CO693" s="24"/>
    </row>
    <row r="694" spans="1:93" ht="13.5" customHeight="1" x14ac:dyDescent="0.15">
      <c r="A694" s="12">
        <v>691</v>
      </c>
      <c r="Q694" s="24"/>
      <c r="BC694" s="24"/>
      <c r="BV694" s="24"/>
      <c r="CO694" s="24"/>
    </row>
    <row r="695" spans="1:93" ht="13.5" customHeight="1" x14ac:dyDescent="0.15">
      <c r="A695" s="12">
        <v>692</v>
      </c>
      <c r="Q695" s="24"/>
      <c r="BC695" s="24"/>
      <c r="BV695" s="24"/>
      <c r="CO695" s="24"/>
    </row>
    <row r="696" spans="1:93" ht="13.5" customHeight="1" x14ac:dyDescent="0.15">
      <c r="A696" s="12">
        <v>693</v>
      </c>
      <c r="Q696" s="24"/>
      <c r="BC696" s="24"/>
      <c r="BV696" s="24"/>
      <c r="CO696" s="24"/>
    </row>
    <row r="697" spans="1:93" ht="13.5" customHeight="1" x14ac:dyDescent="0.15">
      <c r="A697" s="12">
        <v>694</v>
      </c>
      <c r="Q697" s="24"/>
      <c r="BC697" s="24"/>
      <c r="BV697" s="24"/>
      <c r="CO697" s="24"/>
    </row>
    <row r="698" spans="1:93" ht="13.5" customHeight="1" x14ac:dyDescent="0.15">
      <c r="A698" s="12">
        <v>695</v>
      </c>
      <c r="Q698" s="24"/>
      <c r="BC698" s="24"/>
      <c r="BV698" s="24"/>
      <c r="CO698" s="24"/>
    </row>
    <row r="699" spans="1:93" ht="13.5" customHeight="1" x14ac:dyDescent="0.15">
      <c r="A699" s="12">
        <v>696</v>
      </c>
      <c r="Q699" s="24"/>
      <c r="BC699" s="24"/>
      <c r="BV699" s="24"/>
      <c r="CO699" s="24"/>
    </row>
    <row r="700" spans="1:93" ht="13.5" customHeight="1" x14ac:dyDescent="0.15">
      <c r="A700" s="12">
        <v>697</v>
      </c>
      <c r="Q700" s="24"/>
      <c r="BC700" s="24"/>
      <c r="BV700" s="24"/>
      <c r="CO700" s="24"/>
    </row>
    <row r="701" spans="1:93" ht="13.5" customHeight="1" x14ac:dyDescent="0.15">
      <c r="A701" s="12">
        <v>698</v>
      </c>
      <c r="Q701" s="24"/>
      <c r="BC701" s="24"/>
      <c r="BV701" s="24"/>
      <c r="CO701" s="24"/>
    </row>
    <row r="702" spans="1:93" ht="13.5" customHeight="1" x14ac:dyDescent="0.15">
      <c r="A702" s="12">
        <v>699</v>
      </c>
      <c r="Q702" s="24"/>
      <c r="BC702" s="24"/>
      <c r="BV702" s="24"/>
      <c r="CO702" s="24"/>
    </row>
    <row r="703" spans="1:93" ht="13.5" customHeight="1" x14ac:dyDescent="0.15">
      <c r="A703" s="12">
        <v>700</v>
      </c>
      <c r="Q703" s="24"/>
      <c r="BC703" s="24"/>
      <c r="BV703" s="24"/>
      <c r="CO703" s="24"/>
    </row>
    <row r="704" spans="1:93" ht="13.5" customHeight="1" x14ac:dyDescent="0.15">
      <c r="A704" s="12">
        <v>701</v>
      </c>
      <c r="Q704" s="24"/>
      <c r="BC704" s="24"/>
      <c r="BV704" s="24"/>
      <c r="CO704" s="24"/>
    </row>
    <row r="705" spans="1:93" ht="13.5" customHeight="1" x14ac:dyDescent="0.15">
      <c r="A705" s="12">
        <v>702</v>
      </c>
      <c r="Q705" s="24"/>
      <c r="BC705" s="24"/>
      <c r="BV705" s="24"/>
      <c r="CO705" s="24"/>
    </row>
    <row r="706" spans="1:93" ht="13.5" customHeight="1" x14ac:dyDescent="0.15">
      <c r="A706" s="12">
        <v>703</v>
      </c>
      <c r="Q706" s="24"/>
      <c r="BC706" s="24"/>
      <c r="BV706" s="24"/>
      <c r="CO706" s="24"/>
    </row>
    <row r="707" spans="1:93" ht="13.5" customHeight="1" x14ac:dyDescent="0.15">
      <c r="A707" s="12">
        <v>704</v>
      </c>
      <c r="Q707" s="24"/>
      <c r="BC707" s="24"/>
      <c r="BV707" s="24"/>
      <c r="CO707" s="24"/>
    </row>
    <row r="708" spans="1:93" ht="13.5" customHeight="1" x14ac:dyDescent="0.15">
      <c r="A708" s="12">
        <v>705</v>
      </c>
      <c r="Q708" s="24"/>
      <c r="BC708" s="24"/>
      <c r="BV708" s="24"/>
      <c r="CO708" s="24"/>
    </row>
    <row r="709" spans="1:93" ht="13.5" customHeight="1" x14ac:dyDescent="0.15">
      <c r="A709" s="12">
        <v>706</v>
      </c>
      <c r="Q709" s="24"/>
      <c r="BC709" s="24"/>
      <c r="BV709" s="24"/>
      <c r="CO709" s="24"/>
    </row>
    <row r="710" spans="1:93" ht="13.5" customHeight="1" x14ac:dyDescent="0.15">
      <c r="A710" s="12">
        <v>707</v>
      </c>
      <c r="Q710" s="24"/>
      <c r="BC710" s="24"/>
      <c r="BV710" s="24"/>
      <c r="CO710" s="24"/>
    </row>
    <row r="711" spans="1:93" ht="13.5" customHeight="1" x14ac:dyDescent="0.15">
      <c r="A711" s="12">
        <v>708</v>
      </c>
      <c r="Q711" s="24"/>
      <c r="BC711" s="24"/>
      <c r="BV711" s="24"/>
      <c r="CO711" s="24"/>
    </row>
    <row r="712" spans="1:93" ht="13.5" customHeight="1" x14ac:dyDescent="0.15">
      <c r="A712" s="12">
        <v>709</v>
      </c>
      <c r="Q712" s="24"/>
      <c r="BC712" s="24"/>
      <c r="BV712" s="24"/>
      <c r="CO712" s="24"/>
    </row>
    <row r="713" spans="1:93" ht="13.5" customHeight="1" x14ac:dyDescent="0.15">
      <c r="A713" s="12">
        <v>710</v>
      </c>
      <c r="Q713" s="24"/>
      <c r="BC713" s="24"/>
      <c r="BV713" s="24"/>
      <c r="CO713" s="24"/>
    </row>
    <row r="714" spans="1:93" ht="13.5" customHeight="1" x14ac:dyDescent="0.15">
      <c r="A714" s="12">
        <v>711</v>
      </c>
      <c r="Q714" s="24"/>
      <c r="BC714" s="24"/>
      <c r="BV714" s="24"/>
      <c r="CO714" s="24"/>
    </row>
    <row r="715" spans="1:93" ht="13.5" customHeight="1" x14ac:dyDescent="0.15">
      <c r="A715" s="12">
        <v>712</v>
      </c>
      <c r="Q715" s="24"/>
      <c r="BC715" s="24"/>
      <c r="BV715" s="24"/>
      <c r="CO715" s="24"/>
    </row>
    <row r="716" spans="1:93" ht="13.5" customHeight="1" x14ac:dyDescent="0.15">
      <c r="A716" s="12">
        <v>713</v>
      </c>
      <c r="Q716" s="24"/>
      <c r="BC716" s="24"/>
      <c r="BV716" s="24"/>
      <c r="CO716" s="24"/>
    </row>
    <row r="717" spans="1:93" ht="13.5" customHeight="1" x14ac:dyDescent="0.15">
      <c r="A717" s="12">
        <v>714</v>
      </c>
      <c r="Q717" s="24"/>
      <c r="BC717" s="24"/>
      <c r="BV717" s="24"/>
      <c r="CO717" s="24"/>
    </row>
    <row r="718" spans="1:93" ht="13.5" customHeight="1" x14ac:dyDescent="0.15">
      <c r="A718" s="12">
        <v>715</v>
      </c>
      <c r="Q718" s="24"/>
      <c r="BC718" s="24"/>
      <c r="BV718" s="24"/>
      <c r="CO718" s="24"/>
    </row>
    <row r="719" spans="1:93" ht="13.5" customHeight="1" x14ac:dyDescent="0.15">
      <c r="A719" s="12">
        <v>716</v>
      </c>
      <c r="Q719" s="24"/>
      <c r="BC719" s="24"/>
      <c r="BV719" s="24"/>
      <c r="CO719" s="24"/>
    </row>
    <row r="720" spans="1:93" ht="13.5" customHeight="1" x14ac:dyDescent="0.15">
      <c r="A720" s="12">
        <v>717</v>
      </c>
      <c r="Q720" s="24"/>
      <c r="BC720" s="24"/>
      <c r="BV720" s="24"/>
      <c r="CO720" s="24"/>
    </row>
    <row r="721" spans="1:93" ht="13.5" customHeight="1" x14ac:dyDescent="0.15">
      <c r="A721" s="12">
        <v>718</v>
      </c>
      <c r="Q721" s="24"/>
      <c r="BC721" s="24"/>
      <c r="BV721" s="24"/>
      <c r="CO721" s="24"/>
    </row>
    <row r="722" spans="1:93" ht="13.5" customHeight="1" x14ac:dyDescent="0.15">
      <c r="A722" s="12">
        <v>719</v>
      </c>
      <c r="Q722" s="24"/>
      <c r="BC722" s="24"/>
      <c r="BV722" s="24"/>
      <c r="CO722" s="24"/>
    </row>
    <row r="723" spans="1:93" ht="13.5" customHeight="1" x14ac:dyDescent="0.15">
      <c r="A723" s="12">
        <v>720</v>
      </c>
      <c r="Q723" s="24"/>
      <c r="BC723" s="24"/>
      <c r="BV723" s="24"/>
      <c r="CO723" s="24"/>
    </row>
    <row r="724" spans="1:93" ht="13.5" customHeight="1" x14ac:dyDescent="0.15">
      <c r="A724" s="12">
        <v>721</v>
      </c>
      <c r="Q724" s="24"/>
      <c r="BC724" s="24"/>
      <c r="BV724" s="24"/>
      <c r="CO724" s="24"/>
    </row>
    <row r="725" spans="1:93" ht="13.5" customHeight="1" x14ac:dyDescent="0.15">
      <c r="A725" s="12">
        <v>722</v>
      </c>
      <c r="Q725" s="24"/>
      <c r="BC725" s="24"/>
      <c r="BV725" s="24"/>
      <c r="CO725" s="24"/>
    </row>
    <row r="726" spans="1:93" ht="13.5" customHeight="1" x14ac:dyDescent="0.15">
      <c r="A726" s="12">
        <v>723</v>
      </c>
      <c r="Q726" s="24"/>
      <c r="BC726" s="24"/>
      <c r="BV726" s="24"/>
      <c r="CO726" s="24"/>
    </row>
    <row r="727" spans="1:93" ht="13.5" customHeight="1" x14ac:dyDescent="0.15">
      <c r="A727" s="12">
        <v>724</v>
      </c>
      <c r="Q727" s="24"/>
      <c r="BC727" s="24"/>
      <c r="BV727" s="24"/>
      <c r="CO727" s="24"/>
    </row>
    <row r="728" spans="1:93" ht="13.5" customHeight="1" x14ac:dyDescent="0.15">
      <c r="A728" s="12">
        <v>725</v>
      </c>
      <c r="Q728" s="24"/>
      <c r="BC728" s="24"/>
      <c r="BV728" s="24"/>
      <c r="CO728" s="24"/>
    </row>
    <row r="729" spans="1:93" ht="13.5" customHeight="1" x14ac:dyDescent="0.15">
      <c r="A729" s="12">
        <v>726</v>
      </c>
      <c r="Q729" s="24"/>
      <c r="BC729" s="24"/>
      <c r="BV729" s="24"/>
      <c r="CO729" s="24"/>
    </row>
    <row r="730" spans="1:93" ht="13.5" customHeight="1" x14ac:dyDescent="0.15">
      <c r="A730" s="12">
        <v>727</v>
      </c>
      <c r="Q730" s="24"/>
      <c r="BC730" s="24"/>
      <c r="BV730" s="24"/>
      <c r="CO730" s="24"/>
    </row>
    <row r="731" spans="1:93" ht="13.5" customHeight="1" x14ac:dyDescent="0.15">
      <c r="A731" s="12">
        <v>728</v>
      </c>
      <c r="Q731" s="24"/>
      <c r="BC731" s="24"/>
      <c r="BV731" s="24"/>
      <c r="CO731" s="24"/>
    </row>
    <row r="732" spans="1:93" ht="13.5" customHeight="1" x14ac:dyDescent="0.15">
      <c r="A732" s="12">
        <v>729</v>
      </c>
      <c r="Q732" s="24"/>
      <c r="BC732" s="24"/>
      <c r="BV732" s="24"/>
      <c r="CO732" s="24"/>
    </row>
    <row r="733" spans="1:93" ht="13.5" customHeight="1" x14ac:dyDescent="0.15">
      <c r="A733" s="12">
        <v>730</v>
      </c>
      <c r="Q733" s="24"/>
      <c r="BC733" s="24"/>
      <c r="BV733" s="24"/>
      <c r="CO733" s="24"/>
    </row>
    <row r="734" spans="1:93" ht="13.5" customHeight="1" x14ac:dyDescent="0.15">
      <c r="A734" s="12">
        <v>731</v>
      </c>
      <c r="Q734" s="24"/>
      <c r="BC734" s="24"/>
      <c r="BV734" s="24"/>
      <c r="CO734" s="24"/>
    </row>
    <row r="735" spans="1:93" ht="13.5" customHeight="1" x14ac:dyDescent="0.15">
      <c r="A735" s="12">
        <v>732</v>
      </c>
      <c r="Q735" s="24"/>
      <c r="BC735" s="24"/>
      <c r="BV735" s="24"/>
      <c r="CO735" s="24"/>
    </row>
    <row r="736" spans="1:93" ht="13.5" customHeight="1" x14ac:dyDescent="0.15">
      <c r="A736" s="12">
        <v>733</v>
      </c>
      <c r="Q736" s="24"/>
      <c r="BC736" s="24"/>
      <c r="BV736" s="24"/>
      <c r="CO736" s="24"/>
    </row>
    <row r="737" spans="1:93" ht="13.5" customHeight="1" x14ac:dyDescent="0.15">
      <c r="A737" s="12">
        <v>734</v>
      </c>
      <c r="Q737" s="24"/>
      <c r="BC737" s="24"/>
      <c r="BV737" s="24"/>
      <c r="CO737" s="24"/>
    </row>
    <row r="738" spans="1:93" ht="13.5" customHeight="1" x14ac:dyDescent="0.15">
      <c r="A738" s="12">
        <v>735</v>
      </c>
      <c r="Q738" s="24"/>
      <c r="BC738" s="24"/>
      <c r="BV738" s="24"/>
      <c r="CO738" s="24"/>
    </row>
    <row r="739" spans="1:93" ht="13.5" customHeight="1" x14ac:dyDescent="0.15">
      <c r="A739" s="12">
        <v>736</v>
      </c>
      <c r="Q739" s="24"/>
      <c r="BC739" s="24"/>
      <c r="BV739" s="24"/>
      <c r="CO739" s="24"/>
    </row>
    <row r="740" spans="1:93" ht="13.5" customHeight="1" x14ac:dyDescent="0.15">
      <c r="A740" s="12">
        <v>737</v>
      </c>
      <c r="Q740" s="24"/>
      <c r="BC740" s="24"/>
      <c r="BV740" s="24"/>
      <c r="CO740" s="24"/>
    </row>
    <row r="741" spans="1:93" ht="13.5" customHeight="1" x14ac:dyDescent="0.15">
      <c r="A741" s="12">
        <v>738</v>
      </c>
      <c r="Q741" s="24"/>
      <c r="BC741" s="24"/>
      <c r="BV741" s="24"/>
      <c r="CO741" s="24"/>
    </row>
    <row r="742" spans="1:93" ht="13.5" customHeight="1" x14ac:dyDescent="0.15">
      <c r="A742" s="12">
        <v>739</v>
      </c>
      <c r="Q742" s="24"/>
      <c r="BC742" s="24"/>
      <c r="BV742" s="24"/>
      <c r="CO742" s="24"/>
    </row>
    <row r="743" spans="1:93" ht="13.5" customHeight="1" x14ac:dyDescent="0.15">
      <c r="A743" s="12">
        <v>740</v>
      </c>
      <c r="Q743" s="24"/>
      <c r="BC743" s="24"/>
      <c r="BV743" s="24"/>
      <c r="CO743" s="24"/>
    </row>
    <row r="744" spans="1:93" ht="13.5" customHeight="1" x14ac:dyDescent="0.15">
      <c r="A744" s="12">
        <v>741</v>
      </c>
      <c r="Q744" s="24"/>
      <c r="BC744" s="24"/>
      <c r="BV744" s="24"/>
      <c r="CO744" s="24"/>
    </row>
    <row r="745" spans="1:93" ht="13.5" customHeight="1" x14ac:dyDescent="0.15">
      <c r="A745" s="12">
        <v>742</v>
      </c>
      <c r="Q745" s="24"/>
      <c r="BC745" s="24"/>
      <c r="BV745" s="24"/>
      <c r="CO745" s="24"/>
    </row>
    <row r="746" spans="1:93" ht="13.5" customHeight="1" x14ac:dyDescent="0.15">
      <c r="A746" s="12">
        <v>743</v>
      </c>
      <c r="Q746" s="24"/>
      <c r="BC746" s="24"/>
      <c r="BV746" s="24"/>
      <c r="CO746" s="24"/>
    </row>
    <row r="747" spans="1:93" ht="13.5" customHeight="1" x14ac:dyDescent="0.15">
      <c r="A747" s="12">
        <v>744</v>
      </c>
      <c r="Q747" s="24"/>
      <c r="BC747" s="24"/>
      <c r="BV747" s="24"/>
      <c r="CO747" s="24"/>
    </row>
    <row r="748" spans="1:93" ht="13.5" customHeight="1" x14ac:dyDescent="0.15">
      <c r="A748" s="12">
        <v>745</v>
      </c>
      <c r="Q748" s="24"/>
      <c r="BC748" s="24"/>
      <c r="BV748" s="24"/>
      <c r="CO748" s="24"/>
    </row>
    <row r="749" spans="1:93" ht="13.5" customHeight="1" x14ac:dyDescent="0.15">
      <c r="A749" s="12">
        <v>746</v>
      </c>
      <c r="Q749" s="24"/>
      <c r="BC749" s="24"/>
      <c r="BV749" s="24"/>
      <c r="CO749" s="24"/>
    </row>
    <row r="750" spans="1:93" ht="13.5" customHeight="1" x14ac:dyDescent="0.15">
      <c r="A750" s="12">
        <v>747</v>
      </c>
      <c r="Q750" s="24"/>
      <c r="BC750" s="24"/>
      <c r="BV750" s="24"/>
      <c r="CO750" s="24"/>
    </row>
    <row r="751" spans="1:93" ht="13.5" customHeight="1" x14ac:dyDescent="0.15">
      <c r="A751" s="12">
        <v>748</v>
      </c>
      <c r="Q751" s="24"/>
      <c r="BC751" s="24"/>
      <c r="BV751" s="24"/>
      <c r="CO751" s="24"/>
    </row>
    <row r="752" spans="1:93" ht="13.5" customHeight="1" x14ac:dyDescent="0.15">
      <c r="A752" s="12">
        <v>749</v>
      </c>
      <c r="Q752" s="24"/>
      <c r="BC752" s="24"/>
      <c r="BV752" s="24"/>
      <c r="CO752" s="24"/>
    </row>
    <row r="753" spans="1:93" ht="13.5" customHeight="1" x14ac:dyDescent="0.15">
      <c r="A753" s="12">
        <v>750</v>
      </c>
      <c r="Q753" s="24"/>
      <c r="BC753" s="24"/>
      <c r="BV753" s="24"/>
      <c r="CO753" s="24"/>
    </row>
    <row r="754" spans="1:93" ht="13.5" customHeight="1" x14ac:dyDescent="0.15">
      <c r="A754" s="12">
        <v>751</v>
      </c>
      <c r="Q754" s="24"/>
      <c r="BC754" s="24"/>
      <c r="BV754" s="24"/>
      <c r="CO754" s="24"/>
    </row>
    <row r="755" spans="1:93" ht="13.5" customHeight="1" x14ac:dyDescent="0.15">
      <c r="A755" s="12">
        <v>752</v>
      </c>
      <c r="Q755" s="24"/>
      <c r="BC755" s="24"/>
      <c r="BV755" s="24"/>
      <c r="CO755" s="24"/>
    </row>
    <row r="756" spans="1:93" ht="13.5" customHeight="1" x14ac:dyDescent="0.15">
      <c r="A756" s="12">
        <v>753</v>
      </c>
      <c r="Q756" s="24"/>
      <c r="BC756" s="24"/>
      <c r="BV756" s="24"/>
      <c r="CO756" s="24"/>
    </row>
    <row r="757" spans="1:93" ht="13.5" customHeight="1" x14ac:dyDescent="0.15">
      <c r="A757" s="12">
        <v>754</v>
      </c>
      <c r="Q757" s="24"/>
      <c r="BC757" s="24"/>
      <c r="BV757" s="24"/>
      <c r="CO757" s="24"/>
    </row>
    <row r="758" spans="1:93" ht="13.5" customHeight="1" x14ac:dyDescent="0.15">
      <c r="A758" s="12">
        <v>755</v>
      </c>
      <c r="Q758" s="24"/>
      <c r="BC758" s="24"/>
      <c r="BV758" s="24"/>
      <c r="CO758" s="24"/>
    </row>
    <row r="759" spans="1:93" ht="13.5" customHeight="1" x14ac:dyDescent="0.15">
      <c r="A759" s="12">
        <v>756</v>
      </c>
      <c r="Q759" s="24"/>
      <c r="BC759" s="24"/>
      <c r="BV759" s="24"/>
      <c r="CO759" s="24"/>
    </row>
    <row r="760" spans="1:93" ht="13.5" customHeight="1" x14ac:dyDescent="0.15">
      <c r="A760" s="12">
        <v>757</v>
      </c>
      <c r="Q760" s="24"/>
      <c r="BC760" s="24"/>
      <c r="BV760" s="24"/>
      <c r="CO760" s="24"/>
    </row>
    <row r="761" spans="1:93" ht="13.5" customHeight="1" x14ac:dyDescent="0.15">
      <c r="A761" s="12">
        <v>758</v>
      </c>
      <c r="Q761" s="24"/>
      <c r="BC761" s="24"/>
      <c r="BV761" s="24"/>
      <c r="CO761" s="24"/>
    </row>
    <row r="762" spans="1:93" ht="13.5" customHeight="1" x14ac:dyDescent="0.15">
      <c r="A762" s="12">
        <v>759</v>
      </c>
      <c r="Q762" s="24"/>
      <c r="BC762" s="24"/>
      <c r="BV762" s="24"/>
      <c r="CO762" s="24"/>
    </row>
    <row r="763" spans="1:93" ht="13.5" customHeight="1" x14ac:dyDescent="0.15">
      <c r="A763" s="12">
        <v>760</v>
      </c>
      <c r="Q763" s="24"/>
      <c r="BC763" s="24"/>
      <c r="BV763" s="24"/>
      <c r="CO763" s="24"/>
    </row>
    <row r="764" spans="1:93" ht="13.5" customHeight="1" x14ac:dyDescent="0.15">
      <c r="A764" s="12">
        <v>761</v>
      </c>
      <c r="Q764" s="24"/>
      <c r="BC764" s="24"/>
      <c r="BV764" s="24"/>
      <c r="CO764" s="24"/>
    </row>
    <row r="765" spans="1:93" ht="13.5" customHeight="1" x14ac:dyDescent="0.15">
      <c r="A765" s="12">
        <v>762</v>
      </c>
      <c r="Q765" s="24"/>
      <c r="BC765" s="24"/>
      <c r="BV765" s="24"/>
      <c r="CO765" s="24"/>
    </row>
    <row r="766" spans="1:93" ht="13.5" customHeight="1" x14ac:dyDescent="0.15">
      <c r="A766" s="12">
        <v>763</v>
      </c>
      <c r="Q766" s="24"/>
      <c r="BC766" s="24"/>
      <c r="BV766" s="24"/>
      <c r="CO766" s="24"/>
    </row>
    <row r="767" spans="1:93" ht="13.5" customHeight="1" x14ac:dyDescent="0.15">
      <c r="A767" s="12">
        <v>764</v>
      </c>
      <c r="Q767" s="24"/>
      <c r="BC767" s="24"/>
      <c r="BV767" s="24"/>
      <c r="CO767" s="24"/>
    </row>
    <row r="768" spans="1:93" ht="13.5" customHeight="1" x14ac:dyDescent="0.15">
      <c r="A768" s="12">
        <v>765</v>
      </c>
      <c r="Q768" s="24"/>
      <c r="BC768" s="24"/>
      <c r="BV768" s="24"/>
      <c r="CO768" s="24"/>
    </row>
    <row r="769" spans="1:93" ht="13.5" customHeight="1" x14ac:dyDescent="0.15">
      <c r="A769" s="12">
        <v>766</v>
      </c>
      <c r="Q769" s="24"/>
      <c r="BC769" s="24"/>
      <c r="BV769" s="24"/>
      <c r="CO769" s="24"/>
    </row>
    <row r="770" spans="1:93" ht="13.5" customHeight="1" x14ac:dyDescent="0.15">
      <c r="A770" s="12">
        <v>767</v>
      </c>
      <c r="Q770" s="24"/>
      <c r="BC770" s="24"/>
      <c r="BV770" s="24"/>
      <c r="CO770" s="24"/>
    </row>
    <row r="771" spans="1:93" ht="13.5" customHeight="1" x14ac:dyDescent="0.15">
      <c r="A771" s="12">
        <v>768</v>
      </c>
      <c r="Q771" s="24"/>
      <c r="BC771" s="24"/>
      <c r="BV771" s="24"/>
      <c r="CO771" s="24"/>
    </row>
    <row r="772" spans="1:93" ht="13.5" customHeight="1" x14ac:dyDescent="0.15">
      <c r="A772" s="12">
        <v>769</v>
      </c>
      <c r="Q772" s="24"/>
      <c r="BC772" s="24"/>
      <c r="BV772" s="24"/>
      <c r="CO772" s="24"/>
    </row>
    <row r="773" spans="1:93" ht="13.5" customHeight="1" x14ac:dyDescent="0.15">
      <c r="A773" s="12">
        <v>770</v>
      </c>
      <c r="Q773" s="24"/>
      <c r="BC773" s="24"/>
      <c r="BV773" s="24"/>
      <c r="CO773" s="24"/>
    </row>
    <row r="774" spans="1:93" ht="13.5" customHeight="1" x14ac:dyDescent="0.15">
      <c r="A774" s="12">
        <v>771</v>
      </c>
      <c r="Q774" s="24"/>
      <c r="BC774" s="24"/>
      <c r="BV774" s="24"/>
      <c r="CO774" s="24"/>
    </row>
    <row r="775" spans="1:93" ht="13.5" customHeight="1" x14ac:dyDescent="0.15">
      <c r="A775" s="12">
        <v>772</v>
      </c>
      <c r="Q775" s="24"/>
      <c r="BC775" s="24"/>
      <c r="BV775" s="24"/>
      <c r="CO775" s="24"/>
    </row>
    <row r="776" spans="1:93" ht="13.5" customHeight="1" x14ac:dyDescent="0.15">
      <c r="A776" s="12">
        <v>773</v>
      </c>
      <c r="Q776" s="24"/>
      <c r="BC776" s="24"/>
      <c r="BV776" s="24"/>
      <c r="CO776" s="24"/>
    </row>
    <row r="777" spans="1:93" ht="13.5" customHeight="1" x14ac:dyDescent="0.15">
      <c r="A777" s="12">
        <v>774</v>
      </c>
      <c r="Q777" s="24"/>
      <c r="BC777" s="24"/>
      <c r="BV777" s="24"/>
      <c r="CO777" s="24"/>
    </row>
    <row r="778" spans="1:93" ht="13.5" customHeight="1" x14ac:dyDescent="0.15">
      <c r="A778" s="12">
        <v>775</v>
      </c>
      <c r="Q778" s="24"/>
      <c r="BC778" s="24"/>
      <c r="BV778" s="24"/>
      <c r="CO778" s="24"/>
    </row>
    <row r="779" spans="1:93" ht="13.5" customHeight="1" x14ac:dyDescent="0.15">
      <c r="A779" s="12">
        <v>776</v>
      </c>
      <c r="Q779" s="24"/>
      <c r="BC779" s="24"/>
      <c r="BV779" s="24"/>
      <c r="CO779" s="24"/>
    </row>
    <row r="780" spans="1:93" ht="13.5" customHeight="1" x14ac:dyDescent="0.15">
      <c r="A780" s="12">
        <v>777</v>
      </c>
      <c r="Q780" s="24"/>
      <c r="BC780" s="24"/>
      <c r="BV780" s="24"/>
      <c r="CO780" s="24"/>
    </row>
    <row r="781" spans="1:93" ht="13.5" customHeight="1" x14ac:dyDescent="0.15">
      <c r="A781" s="12">
        <v>778</v>
      </c>
      <c r="Q781" s="24"/>
      <c r="BC781" s="24"/>
      <c r="BV781" s="24"/>
      <c r="CO781" s="24"/>
    </row>
    <row r="782" spans="1:93" ht="13.5" customHeight="1" x14ac:dyDescent="0.15">
      <c r="A782" s="12">
        <v>779</v>
      </c>
      <c r="Q782" s="24"/>
      <c r="BC782" s="24"/>
      <c r="BV782" s="24"/>
      <c r="CO782" s="24"/>
    </row>
    <row r="783" spans="1:93" ht="13.5" customHeight="1" x14ac:dyDescent="0.15">
      <c r="A783" s="12">
        <v>780</v>
      </c>
      <c r="Q783" s="24"/>
      <c r="BC783" s="24"/>
      <c r="BV783" s="24"/>
      <c r="CO783" s="24"/>
    </row>
    <row r="784" spans="1:93" ht="13.5" customHeight="1" x14ac:dyDescent="0.15">
      <c r="A784" s="12">
        <v>781</v>
      </c>
      <c r="Q784" s="24"/>
      <c r="BC784" s="24"/>
      <c r="BV784" s="24"/>
      <c r="CO784" s="24"/>
    </row>
    <row r="785" spans="1:93" ht="13.5" customHeight="1" x14ac:dyDescent="0.15">
      <c r="A785" s="12">
        <v>782</v>
      </c>
      <c r="Q785" s="24"/>
      <c r="BC785" s="24"/>
      <c r="BV785" s="24"/>
      <c r="CO785" s="24"/>
    </row>
    <row r="786" spans="1:93" ht="13.5" customHeight="1" x14ac:dyDescent="0.15">
      <c r="A786" s="12">
        <v>783</v>
      </c>
      <c r="Q786" s="24"/>
      <c r="BC786" s="24"/>
      <c r="BV786" s="24"/>
      <c r="CO786" s="24"/>
    </row>
    <row r="787" spans="1:93" ht="13.5" customHeight="1" x14ac:dyDescent="0.15">
      <c r="A787" s="12">
        <v>784</v>
      </c>
      <c r="Q787" s="24"/>
      <c r="BC787" s="24"/>
      <c r="BV787" s="24"/>
      <c r="CO787" s="24"/>
    </row>
    <row r="788" spans="1:93" ht="13.5" customHeight="1" x14ac:dyDescent="0.15">
      <c r="A788" s="12">
        <v>785</v>
      </c>
      <c r="Q788" s="24"/>
      <c r="BC788" s="24"/>
      <c r="BV788" s="24"/>
      <c r="CO788" s="24"/>
    </row>
    <row r="789" spans="1:93" ht="13.5" customHeight="1" x14ac:dyDescent="0.15">
      <c r="A789" s="12">
        <v>786</v>
      </c>
      <c r="Q789" s="24"/>
      <c r="BC789" s="24"/>
      <c r="BV789" s="24"/>
      <c r="CO789" s="24"/>
    </row>
    <row r="790" spans="1:93" ht="13.5" customHeight="1" x14ac:dyDescent="0.15">
      <c r="A790" s="12">
        <v>787</v>
      </c>
      <c r="Q790" s="24"/>
      <c r="BC790" s="24"/>
      <c r="BV790" s="24"/>
      <c r="CO790" s="24"/>
    </row>
    <row r="791" spans="1:93" ht="13.5" customHeight="1" x14ac:dyDescent="0.15">
      <c r="A791" s="12">
        <v>788</v>
      </c>
      <c r="Q791" s="24"/>
      <c r="BC791" s="24"/>
      <c r="BV791" s="24"/>
      <c r="CO791" s="24"/>
    </row>
    <row r="792" spans="1:93" ht="13.5" customHeight="1" x14ac:dyDescent="0.15">
      <c r="A792" s="12">
        <v>789</v>
      </c>
      <c r="Q792" s="24"/>
      <c r="BC792" s="24"/>
      <c r="BV792" s="24"/>
      <c r="CO792" s="24"/>
    </row>
    <row r="793" spans="1:93" ht="13.5" customHeight="1" x14ac:dyDescent="0.15">
      <c r="A793" s="12">
        <v>790</v>
      </c>
      <c r="Q793" s="24"/>
      <c r="BC793" s="24"/>
      <c r="BV793" s="24"/>
      <c r="CO793" s="24"/>
    </row>
    <row r="794" spans="1:93" ht="13.5" customHeight="1" x14ac:dyDescent="0.15">
      <c r="A794" s="12">
        <v>791</v>
      </c>
      <c r="Q794" s="24"/>
      <c r="BC794" s="24"/>
      <c r="BV794" s="24"/>
      <c r="CO794" s="24"/>
    </row>
    <row r="795" spans="1:93" ht="13.5" customHeight="1" x14ac:dyDescent="0.15">
      <c r="A795" s="12">
        <v>792</v>
      </c>
      <c r="Q795" s="24"/>
      <c r="BC795" s="24"/>
      <c r="BV795" s="24"/>
      <c r="CO795" s="24"/>
    </row>
    <row r="796" spans="1:93" ht="13.5" customHeight="1" x14ac:dyDescent="0.15">
      <c r="A796" s="12">
        <v>793</v>
      </c>
      <c r="Q796" s="24"/>
      <c r="BC796" s="24"/>
      <c r="BV796" s="24"/>
      <c r="CO796" s="24"/>
    </row>
    <row r="797" spans="1:93" ht="13.5" customHeight="1" x14ac:dyDescent="0.15">
      <c r="A797" s="12">
        <v>794</v>
      </c>
      <c r="Q797" s="24"/>
      <c r="BC797" s="24"/>
      <c r="BV797" s="24"/>
      <c r="CO797" s="24"/>
    </row>
    <row r="798" spans="1:93" ht="13.5" customHeight="1" x14ac:dyDescent="0.15">
      <c r="A798" s="12">
        <v>795</v>
      </c>
      <c r="Q798" s="24"/>
      <c r="BC798" s="24"/>
      <c r="BV798" s="24"/>
      <c r="CO798" s="24"/>
    </row>
    <row r="799" spans="1:93" ht="13.5" customHeight="1" x14ac:dyDescent="0.15">
      <c r="A799" s="12">
        <v>796</v>
      </c>
      <c r="Q799" s="24"/>
      <c r="BC799" s="24"/>
      <c r="BV799" s="24"/>
      <c r="CO799" s="24"/>
    </row>
    <row r="800" spans="1:93" ht="13.5" customHeight="1" x14ac:dyDescent="0.15">
      <c r="A800" s="12">
        <v>797</v>
      </c>
      <c r="Q800" s="24"/>
      <c r="BC800" s="24"/>
      <c r="BV800" s="24"/>
      <c r="CO800" s="24"/>
    </row>
    <row r="801" spans="1:93" ht="13.5" customHeight="1" x14ac:dyDescent="0.15">
      <c r="A801" s="12">
        <v>798</v>
      </c>
      <c r="Q801" s="24"/>
      <c r="BC801" s="24"/>
      <c r="BV801" s="24"/>
      <c r="CO801" s="24"/>
    </row>
    <row r="802" spans="1:93" ht="13.5" customHeight="1" x14ac:dyDescent="0.15">
      <c r="A802" s="12">
        <v>799</v>
      </c>
      <c r="Q802" s="24"/>
      <c r="BC802" s="24"/>
      <c r="BV802" s="24"/>
      <c r="CO802" s="24"/>
    </row>
    <row r="803" spans="1:93" ht="13.5" customHeight="1" x14ac:dyDescent="0.15">
      <c r="A803" s="12">
        <v>800</v>
      </c>
      <c r="Q803" s="24"/>
      <c r="BC803" s="24"/>
      <c r="BV803" s="24"/>
      <c r="CO803" s="24"/>
    </row>
    <row r="804" spans="1:93" ht="13.5" customHeight="1" x14ac:dyDescent="0.15">
      <c r="A804" s="12">
        <v>801</v>
      </c>
      <c r="Q804" s="24"/>
      <c r="BC804" s="24"/>
      <c r="BV804" s="24"/>
      <c r="CO804" s="24"/>
    </row>
    <row r="805" spans="1:93" ht="13.5" customHeight="1" x14ac:dyDescent="0.15">
      <c r="A805" s="12">
        <v>802</v>
      </c>
      <c r="Q805" s="24"/>
      <c r="BC805" s="24"/>
      <c r="BV805" s="24"/>
      <c r="CO805" s="24"/>
    </row>
    <row r="806" spans="1:93" ht="13.5" customHeight="1" x14ac:dyDescent="0.15">
      <c r="A806" s="12">
        <v>803</v>
      </c>
      <c r="Q806" s="24"/>
      <c r="BC806" s="24"/>
      <c r="BV806" s="24"/>
      <c r="CO806" s="24"/>
    </row>
    <row r="807" spans="1:93" ht="13.5" customHeight="1" x14ac:dyDescent="0.15">
      <c r="A807" s="12">
        <v>804</v>
      </c>
      <c r="Q807" s="24"/>
      <c r="BC807" s="24"/>
      <c r="BV807" s="24"/>
      <c r="CO807" s="24"/>
    </row>
    <row r="808" spans="1:93" ht="13.5" customHeight="1" x14ac:dyDescent="0.15">
      <c r="A808" s="12">
        <v>805</v>
      </c>
      <c r="Q808" s="24"/>
      <c r="BC808" s="24"/>
      <c r="BV808" s="24"/>
      <c r="CO808" s="24"/>
    </row>
    <row r="809" spans="1:93" ht="13.5" customHeight="1" x14ac:dyDescent="0.15">
      <c r="A809" s="12">
        <v>806</v>
      </c>
      <c r="Q809" s="24"/>
      <c r="BC809" s="24"/>
      <c r="BV809" s="24"/>
      <c r="CO809" s="24"/>
    </row>
    <row r="810" spans="1:93" ht="13.5" customHeight="1" x14ac:dyDescent="0.15">
      <c r="A810" s="12">
        <v>807</v>
      </c>
      <c r="Q810" s="24"/>
      <c r="BC810" s="24"/>
      <c r="BV810" s="24"/>
      <c r="CO810" s="24"/>
    </row>
    <row r="811" spans="1:93" ht="13.5" customHeight="1" x14ac:dyDescent="0.15">
      <c r="A811" s="12">
        <v>808</v>
      </c>
      <c r="Q811" s="24"/>
      <c r="BC811" s="24"/>
      <c r="BV811" s="24"/>
      <c r="CO811" s="24"/>
    </row>
    <row r="812" spans="1:93" ht="13.5" customHeight="1" x14ac:dyDescent="0.15">
      <c r="A812" s="12">
        <v>809</v>
      </c>
      <c r="Q812" s="24"/>
      <c r="BC812" s="24"/>
      <c r="BV812" s="24"/>
      <c r="CO812" s="24"/>
    </row>
    <row r="813" spans="1:93" ht="13.5" customHeight="1" x14ac:dyDescent="0.15">
      <c r="A813" s="12">
        <v>810</v>
      </c>
      <c r="Q813" s="24"/>
      <c r="BC813" s="24"/>
      <c r="BV813" s="24"/>
      <c r="CO813" s="24"/>
    </row>
    <row r="814" spans="1:93" ht="13.5" customHeight="1" x14ac:dyDescent="0.15">
      <c r="A814" s="12">
        <v>811</v>
      </c>
      <c r="Q814" s="24"/>
      <c r="BC814" s="24"/>
      <c r="BV814" s="24"/>
      <c r="CO814" s="24"/>
    </row>
    <row r="815" spans="1:93" ht="13.5" customHeight="1" x14ac:dyDescent="0.15">
      <c r="A815" s="12">
        <v>812</v>
      </c>
      <c r="Q815" s="24"/>
      <c r="BC815" s="24"/>
      <c r="BV815" s="24"/>
      <c r="CO815" s="24"/>
    </row>
    <row r="816" spans="1:93" ht="13.5" customHeight="1" x14ac:dyDescent="0.15">
      <c r="A816" s="12">
        <v>813</v>
      </c>
      <c r="Q816" s="24"/>
      <c r="BC816" s="24"/>
      <c r="BV816" s="24"/>
      <c r="CO816" s="24"/>
    </row>
    <row r="817" spans="1:93" ht="13.5" customHeight="1" x14ac:dyDescent="0.15">
      <c r="A817" s="12">
        <v>814</v>
      </c>
      <c r="Q817" s="24"/>
      <c r="BC817" s="24"/>
      <c r="BV817" s="24"/>
      <c r="CO817" s="24"/>
    </row>
    <row r="818" spans="1:93" ht="13.5" customHeight="1" x14ac:dyDescent="0.15">
      <c r="A818" s="12">
        <v>815</v>
      </c>
      <c r="Q818" s="24"/>
      <c r="BC818" s="24"/>
      <c r="BV818" s="24"/>
      <c r="CO818" s="24"/>
    </row>
    <row r="819" spans="1:93" ht="13.5" customHeight="1" x14ac:dyDescent="0.15">
      <c r="A819" s="12">
        <v>816</v>
      </c>
      <c r="Q819" s="24"/>
      <c r="BC819" s="24"/>
      <c r="BV819" s="24"/>
      <c r="CO819" s="24"/>
    </row>
    <row r="820" spans="1:93" ht="13.5" customHeight="1" x14ac:dyDescent="0.15">
      <c r="A820" s="12">
        <v>817</v>
      </c>
      <c r="Q820" s="24"/>
      <c r="BC820" s="24"/>
      <c r="BV820" s="24"/>
      <c r="CO820" s="24"/>
    </row>
    <row r="821" spans="1:93" ht="13.5" customHeight="1" x14ac:dyDescent="0.15">
      <c r="A821" s="12">
        <v>818</v>
      </c>
      <c r="Q821" s="24"/>
      <c r="BC821" s="24"/>
      <c r="BV821" s="24"/>
      <c r="CO821" s="24"/>
    </row>
    <row r="822" spans="1:93" ht="13.5" customHeight="1" x14ac:dyDescent="0.15">
      <c r="A822" s="12">
        <v>819</v>
      </c>
      <c r="Q822" s="24"/>
      <c r="BC822" s="24"/>
      <c r="BV822" s="24"/>
      <c r="CO822" s="24"/>
    </row>
    <row r="823" spans="1:93" ht="13.5" customHeight="1" x14ac:dyDescent="0.15">
      <c r="A823" s="12">
        <v>820</v>
      </c>
      <c r="Q823" s="24"/>
      <c r="BC823" s="24"/>
      <c r="BV823" s="24"/>
      <c r="CO823" s="24"/>
    </row>
    <row r="824" spans="1:93" ht="13.5" customHeight="1" x14ac:dyDescent="0.15">
      <c r="A824" s="12">
        <v>821</v>
      </c>
      <c r="Q824" s="24"/>
      <c r="BC824" s="24"/>
      <c r="BV824" s="24"/>
      <c r="CO824" s="24"/>
    </row>
    <row r="825" spans="1:93" ht="13.5" customHeight="1" x14ac:dyDescent="0.15">
      <c r="A825" s="12">
        <v>822</v>
      </c>
      <c r="Q825" s="24"/>
      <c r="BC825" s="24"/>
      <c r="BV825" s="24"/>
      <c r="CO825" s="24"/>
    </row>
    <row r="826" spans="1:93" ht="13.5" customHeight="1" x14ac:dyDescent="0.15">
      <c r="A826" s="12">
        <v>823</v>
      </c>
      <c r="Q826" s="24"/>
      <c r="BC826" s="24"/>
      <c r="BV826" s="24"/>
      <c r="CO826" s="24"/>
    </row>
    <row r="827" spans="1:93" ht="13.5" customHeight="1" x14ac:dyDescent="0.15">
      <c r="A827" s="12">
        <v>824</v>
      </c>
      <c r="Q827" s="24"/>
      <c r="BC827" s="24"/>
      <c r="BV827" s="24"/>
      <c r="CO827" s="24"/>
    </row>
    <row r="828" spans="1:93" ht="13.5" customHeight="1" x14ac:dyDescent="0.15">
      <c r="A828" s="12">
        <v>825</v>
      </c>
      <c r="Q828" s="24"/>
      <c r="BC828" s="24"/>
      <c r="BV828" s="24"/>
      <c r="CO828" s="24"/>
    </row>
    <row r="829" spans="1:93" ht="13.5" customHeight="1" x14ac:dyDescent="0.15">
      <c r="A829" s="12">
        <v>826</v>
      </c>
      <c r="Q829" s="24"/>
      <c r="BC829" s="24"/>
      <c r="BV829" s="24"/>
      <c r="CO829" s="24"/>
    </row>
    <row r="830" spans="1:93" ht="13.5" customHeight="1" x14ac:dyDescent="0.15">
      <c r="A830" s="12">
        <v>827</v>
      </c>
      <c r="Q830" s="24"/>
      <c r="BC830" s="24"/>
      <c r="BV830" s="24"/>
      <c r="CO830" s="24"/>
    </row>
    <row r="831" spans="1:93" ht="13.5" customHeight="1" x14ac:dyDescent="0.15">
      <c r="A831" s="12">
        <v>828</v>
      </c>
      <c r="Q831" s="24"/>
      <c r="BC831" s="24"/>
      <c r="BV831" s="24"/>
      <c r="CO831" s="24"/>
    </row>
    <row r="832" spans="1:93" ht="13.5" customHeight="1" x14ac:dyDescent="0.15">
      <c r="A832" s="12">
        <v>829</v>
      </c>
      <c r="Q832" s="24"/>
      <c r="BC832" s="24"/>
      <c r="BV832" s="24"/>
      <c r="CO832" s="24"/>
    </row>
    <row r="833" spans="1:93" ht="13.5" customHeight="1" x14ac:dyDescent="0.15">
      <c r="A833" s="12">
        <v>830</v>
      </c>
      <c r="Q833" s="24"/>
      <c r="BC833" s="24"/>
      <c r="BV833" s="24"/>
      <c r="CO833" s="24"/>
    </row>
    <row r="834" spans="1:93" ht="13.5" customHeight="1" x14ac:dyDescent="0.15">
      <c r="A834" s="12">
        <v>831</v>
      </c>
      <c r="Q834" s="24"/>
      <c r="BC834" s="24"/>
      <c r="BV834" s="24"/>
      <c r="CO834" s="24"/>
    </row>
    <row r="835" spans="1:93" ht="13.5" customHeight="1" x14ac:dyDescent="0.15">
      <c r="A835" s="12">
        <v>832</v>
      </c>
      <c r="Q835" s="24"/>
      <c r="BC835" s="24"/>
      <c r="BV835" s="24"/>
      <c r="CO835" s="24"/>
    </row>
    <row r="836" spans="1:93" ht="13.5" customHeight="1" x14ac:dyDescent="0.15">
      <c r="A836" s="12">
        <v>833</v>
      </c>
      <c r="Q836" s="24"/>
      <c r="BC836" s="24"/>
      <c r="BV836" s="24"/>
      <c r="CO836" s="24"/>
    </row>
    <row r="837" spans="1:93" ht="13.5" customHeight="1" x14ac:dyDescent="0.15">
      <c r="A837" s="12">
        <v>834</v>
      </c>
      <c r="Q837" s="24"/>
      <c r="BC837" s="24"/>
      <c r="BV837" s="24"/>
      <c r="CO837" s="24"/>
    </row>
    <row r="838" spans="1:93" ht="13.5" customHeight="1" x14ac:dyDescent="0.15">
      <c r="A838" s="12">
        <v>835</v>
      </c>
      <c r="Q838" s="24"/>
      <c r="BC838" s="24"/>
      <c r="BV838" s="24"/>
      <c r="CO838" s="24"/>
    </row>
    <row r="839" spans="1:93" ht="13.5" customHeight="1" x14ac:dyDescent="0.15">
      <c r="A839" s="12">
        <v>836</v>
      </c>
      <c r="Q839" s="24"/>
      <c r="BC839" s="24"/>
      <c r="BV839" s="24"/>
      <c r="CO839" s="24"/>
    </row>
    <row r="840" spans="1:93" ht="13.5" customHeight="1" x14ac:dyDescent="0.15">
      <c r="A840" s="12">
        <v>837</v>
      </c>
      <c r="Q840" s="24"/>
      <c r="BC840" s="24"/>
      <c r="BV840" s="24"/>
      <c r="CO840" s="24"/>
    </row>
    <row r="841" spans="1:93" ht="13.5" customHeight="1" x14ac:dyDescent="0.15">
      <c r="A841" s="12">
        <v>838</v>
      </c>
      <c r="Q841" s="24"/>
      <c r="BC841" s="24"/>
      <c r="BV841" s="24"/>
      <c r="CO841" s="24"/>
    </row>
    <row r="842" spans="1:93" ht="13.5" customHeight="1" x14ac:dyDescent="0.15">
      <c r="A842" s="12">
        <v>839</v>
      </c>
      <c r="Q842" s="24"/>
      <c r="BC842" s="24"/>
      <c r="BV842" s="24"/>
      <c r="CO842" s="24"/>
    </row>
    <row r="843" spans="1:93" ht="13.5" customHeight="1" x14ac:dyDescent="0.15">
      <c r="A843" s="12">
        <v>840</v>
      </c>
      <c r="Q843" s="24"/>
      <c r="BC843" s="24"/>
      <c r="BV843" s="24"/>
      <c r="CO843" s="24"/>
    </row>
    <row r="844" spans="1:93" ht="13.5" customHeight="1" x14ac:dyDescent="0.15">
      <c r="A844" s="12">
        <v>841</v>
      </c>
      <c r="Q844" s="24"/>
      <c r="BC844" s="24"/>
      <c r="BV844" s="24"/>
      <c r="CO844" s="24"/>
    </row>
    <row r="845" spans="1:93" ht="13.5" customHeight="1" x14ac:dyDescent="0.15">
      <c r="A845" s="12">
        <v>842</v>
      </c>
      <c r="Q845" s="24"/>
      <c r="BC845" s="24"/>
      <c r="BV845" s="24"/>
      <c r="CO845" s="24"/>
    </row>
    <row r="846" spans="1:93" ht="13.5" customHeight="1" x14ac:dyDescent="0.15">
      <c r="A846" s="12">
        <v>843</v>
      </c>
      <c r="Q846" s="24"/>
      <c r="BC846" s="24"/>
      <c r="BV846" s="24"/>
      <c r="CO846" s="24"/>
    </row>
    <row r="847" spans="1:93" ht="13.5" customHeight="1" x14ac:dyDescent="0.15">
      <c r="A847" s="12">
        <v>844</v>
      </c>
      <c r="Q847" s="24"/>
      <c r="BC847" s="24"/>
      <c r="BV847" s="24"/>
      <c r="CO847" s="24"/>
    </row>
    <row r="848" spans="1:93" ht="13.5" customHeight="1" x14ac:dyDescent="0.15">
      <c r="A848" s="12">
        <v>845</v>
      </c>
      <c r="Q848" s="24"/>
      <c r="BC848" s="24"/>
      <c r="BV848" s="24"/>
      <c r="CO848" s="24"/>
    </row>
    <row r="849" spans="1:93" ht="13.5" customHeight="1" x14ac:dyDescent="0.15">
      <c r="A849" s="12">
        <v>846</v>
      </c>
      <c r="Q849" s="24"/>
      <c r="BC849" s="24"/>
      <c r="BV849" s="24"/>
      <c r="CO849" s="24"/>
    </row>
    <row r="850" spans="1:93" ht="13.5" customHeight="1" x14ac:dyDescent="0.15">
      <c r="A850" s="12">
        <v>847</v>
      </c>
      <c r="Q850" s="24"/>
      <c r="BC850" s="24"/>
      <c r="BV850" s="24"/>
      <c r="CO850" s="24"/>
    </row>
    <row r="851" spans="1:93" ht="13.5" customHeight="1" x14ac:dyDescent="0.15">
      <c r="A851" s="12">
        <v>848</v>
      </c>
      <c r="Q851" s="24"/>
      <c r="BC851" s="24"/>
      <c r="BV851" s="24"/>
      <c r="CO851" s="24"/>
    </row>
    <row r="852" spans="1:93" ht="13.5" customHeight="1" x14ac:dyDescent="0.15">
      <c r="A852" s="12">
        <v>849</v>
      </c>
      <c r="Q852" s="24"/>
      <c r="BC852" s="24"/>
      <c r="BV852" s="24"/>
      <c r="CO852" s="24"/>
    </row>
    <row r="853" spans="1:93" ht="13.5" customHeight="1" x14ac:dyDescent="0.15">
      <c r="A853" s="12">
        <v>850</v>
      </c>
      <c r="Q853" s="24"/>
      <c r="BC853" s="24"/>
      <c r="BV853" s="24"/>
      <c r="CO853" s="24"/>
    </row>
    <row r="854" spans="1:93" ht="13.5" customHeight="1" x14ac:dyDescent="0.15">
      <c r="A854" s="12">
        <v>851</v>
      </c>
      <c r="Q854" s="24"/>
      <c r="BC854" s="24"/>
      <c r="BV854" s="24"/>
      <c r="CO854" s="24"/>
    </row>
    <row r="855" spans="1:93" ht="13.5" customHeight="1" x14ac:dyDescent="0.15">
      <c r="A855" s="12">
        <v>852</v>
      </c>
      <c r="Q855" s="24"/>
      <c r="BC855" s="24"/>
      <c r="BV855" s="24"/>
      <c r="CO855" s="24"/>
    </row>
    <row r="856" spans="1:93" ht="13.5" customHeight="1" x14ac:dyDescent="0.15">
      <c r="A856" s="12">
        <v>853</v>
      </c>
      <c r="Q856" s="24"/>
      <c r="BC856" s="24"/>
      <c r="BV856" s="24"/>
      <c r="CO856" s="24"/>
    </row>
    <row r="857" spans="1:93" ht="13.5" customHeight="1" x14ac:dyDescent="0.15">
      <c r="A857" s="12">
        <v>854</v>
      </c>
      <c r="Q857" s="24"/>
      <c r="BC857" s="24"/>
      <c r="BV857" s="24"/>
      <c r="CO857" s="24"/>
    </row>
    <row r="858" spans="1:93" ht="13.5" customHeight="1" x14ac:dyDescent="0.15">
      <c r="A858" s="12">
        <v>855</v>
      </c>
      <c r="Q858" s="24"/>
      <c r="BC858" s="24"/>
      <c r="BV858" s="24"/>
      <c r="CO858" s="24"/>
    </row>
    <row r="859" spans="1:93" ht="13.5" customHeight="1" x14ac:dyDescent="0.15">
      <c r="A859" s="12">
        <v>856</v>
      </c>
      <c r="Q859" s="24"/>
      <c r="BC859" s="24"/>
      <c r="BV859" s="24"/>
      <c r="CO859" s="24"/>
    </row>
    <row r="860" spans="1:93" ht="13.5" customHeight="1" x14ac:dyDescent="0.15">
      <c r="A860" s="12">
        <v>857</v>
      </c>
      <c r="Q860" s="24"/>
      <c r="BC860" s="24"/>
      <c r="BV860" s="24"/>
      <c r="CO860" s="24"/>
    </row>
    <row r="861" spans="1:93" ht="13.5" customHeight="1" x14ac:dyDescent="0.15">
      <c r="A861" s="12">
        <v>858</v>
      </c>
      <c r="Q861" s="24"/>
      <c r="BC861" s="24"/>
      <c r="BV861" s="24"/>
      <c r="CO861" s="24"/>
    </row>
    <row r="862" spans="1:93" ht="13.5" customHeight="1" x14ac:dyDescent="0.15">
      <c r="A862" s="12">
        <v>859</v>
      </c>
      <c r="Q862" s="24"/>
      <c r="BC862" s="24"/>
      <c r="BV862" s="24"/>
      <c r="CO862" s="24"/>
    </row>
    <row r="863" spans="1:93" ht="13.5" customHeight="1" x14ac:dyDescent="0.15">
      <c r="A863" s="12">
        <v>860</v>
      </c>
      <c r="Q863" s="24"/>
      <c r="BC863" s="24"/>
      <c r="BV863" s="24"/>
      <c r="CO863" s="24"/>
    </row>
    <row r="864" spans="1:93" ht="13.5" customHeight="1" x14ac:dyDescent="0.15">
      <c r="A864" s="12">
        <v>861</v>
      </c>
      <c r="Q864" s="24"/>
      <c r="BC864" s="24"/>
      <c r="BV864" s="24"/>
      <c r="CO864" s="24"/>
    </row>
    <row r="865" spans="1:93" ht="13.5" customHeight="1" x14ac:dyDescent="0.15">
      <c r="A865" s="12">
        <v>862</v>
      </c>
      <c r="Q865" s="24"/>
      <c r="BC865" s="24"/>
      <c r="BV865" s="24"/>
      <c r="CO865" s="24"/>
    </row>
    <row r="866" spans="1:93" ht="13.5" customHeight="1" x14ac:dyDescent="0.15">
      <c r="A866" s="12">
        <v>863</v>
      </c>
      <c r="Q866" s="24"/>
      <c r="BC866" s="24"/>
      <c r="BV866" s="24"/>
      <c r="CO866" s="24"/>
    </row>
    <row r="867" spans="1:93" ht="13.5" customHeight="1" x14ac:dyDescent="0.15">
      <c r="A867" s="12">
        <v>864</v>
      </c>
      <c r="Q867" s="24"/>
      <c r="BC867" s="24"/>
      <c r="BV867" s="24"/>
      <c r="CO867" s="24"/>
    </row>
    <row r="868" spans="1:93" ht="13.5" customHeight="1" x14ac:dyDescent="0.15">
      <c r="A868" s="12">
        <v>865</v>
      </c>
      <c r="Q868" s="24"/>
      <c r="BC868" s="24"/>
      <c r="BV868" s="24"/>
      <c r="CO868" s="24"/>
    </row>
    <row r="869" spans="1:93" ht="13.5" customHeight="1" x14ac:dyDescent="0.15">
      <c r="A869" s="12">
        <v>866</v>
      </c>
      <c r="Q869" s="24"/>
      <c r="BC869" s="24"/>
      <c r="BV869" s="24"/>
      <c r="CO869" s="24"/>
    </row>
    <row r="870" spans="1:93" ht="13.5" customHeight="1" x14ac:dyDescent="0.15">
      <c r="A870" s="12">
        <v>867</v>
      </c>
      <c r="Q870" s="24"/>
      <c r="BC870" s="24"/>
      <c r="BV870" s="24"/>
      <c r="CO870" s="24"/>
    </row>
    <row r="871" spans="1:93" ht="13.5" customHeight="1" x14ac:dyDescent="0.15">
      <c r="A871" s="12">
        <v>868</v>
      </c>
      <c r="Q871" s="24"/>
      <c r="BC871" s="24"/>
      <c r="BV871" s="24"/>
      <c r="CO871" s="24"/>
    </row>
    <row r="872" spans="1:93" ht="13.5" customHeight="1" x14ac:dyDescent="0.15">
      <c r="A872" s="12">
        <v>869</v>
      </c>
      <c r="Q872" s="24"/>
      <c r="BC872" s="24"/>
      <c r="BV872" s="24"/>
      <c r="CO872" s="24"/>
    </row>
    <row r="873" spans="1:93" ht="13.5" customHeight="1" x14ac:dyDescent="0.15">
      <c r="A873" s="12">
        <v>870</v>
      </c>
      <c r="Q873" s="24"/>
      <c r="BC873" s="24"/>
      <c r="BV873" s="24"/>
      <c r="CO873" s="24"/>
    </row>
    <row r="874" spans="1:93" ht="13.5" customHeight="1" x14ac:dyDescent="0.15">
      <c r="A874" s="12">
        <v>871</v>
      </c>
      <c r="Q874" s="24"/>
      <c r="BC874" s="24"/>
      <c r="BV874" s="24"/>
      <c r="CO874" s="24"/>
    </row>
    <row r="875" spans="1:93" ht="13.5" customHeight="1" x14ac:dyDescent="0.15">
      <c r="A875" s="12">
        <v>872</v>
      </c>
      <c r="Q875" s="24"/>
      <c r="BC875" s="24"/>
      <c r="BV875" s="24"/>
      <c r="CO875" s="24"/>
    </row>
    <row r="876" spans="1:93" ht="13.5" customHeight="1" x14ac:dyDescent="0.15">
      <c r="A876" s="12">
        <v>873</v>
      </c>
      <c r="Q876" s="24"/>
      <c r="BC876" s="24"/>
      <c r="BV876" s="24"/>
      <c r="CO876" s="24"/>
    </row>
    <row r="877" spans="1:93" ht="13.5" customHeight="1" x14ac:dyDescent="0.15">
      <c r="A877" s="12">
        <v>874</v>
      </c>
      <c r="Q877" s="24"/>
      <c r="BC877" s="24"/>
      <c r="BV877" s="24"/>
      <c r="CO877" s="24"/>
    </row>
    <row r="878" spans="1:93" ht="13.5" customHeight="1" x14ac:dyDescent="0.15">
      <c r="A878" s="12">
        <v>875</v>
      </c>
      <c r="Q878" s="24"/>
      <c r="BC878" s="24"/>
      <c r="BV878" s="24"/>
      <c r="CO878" s="24"/>
    </row>
    <row r="879" spans="1:93" ht="13.5" customHeight="1" x14ac:dyDescent="0.15">
      <c r="A879" s="12">
        <v>876</v>
      </c>
      <c r="Q879" s="24"/>
      <c r="BC879" s="24"/>
      <c r="BV879" s="24"/>
      <c r="CO879" s="24"/>
    </row>
    <row r="880" spans="1:93" ht="13.5" customHeight="1" x14ac:dyDescent="0.15">
      <c r="A880" s="12">
        <v>877</v>
      </c>
      <c r="Q880" s="24"/>
      <c r="BC880" s="24"/>
      <c r="BV880" s="24"/>
      <c r="CO880" s="24"/>
    </row>
    <row r="881" spans="1:93" ht="13.5" customHeight="1" x14ac:dyDescent="0.15">
      <c r="A881" s="12">
        <v>878</v>
      </c>
      <c r="Q881" s="24"/>
      <c r="BC881" s="24"/>
      <c r="BV881" s="24"/>
      <c r="CO881" s="24"/>
    </row>
    <row r="882" spans="1:93" ht="13.5" customHeight="1" x14ac:dyDescent="0.15">
      <c r="A882" s="12">
        <v>879</v>
      </c>
      <c r="Q882" s="24"/>
      <c r="BC882" s="24"/>
      <c r="BV882" s="24"/>
      <c r="CO882" s="24"/>
    </row>
    <row r="883" spans="1:93" ht="13.5" customHeight="1" x14ac:dyDescent="0.15">
      <c r="A883" s="12">
        <v>880</v>
      </c>
      <c r="Q883" s="24"/>
      <c r="BC883" s="24"/>
      <c r="BV883" s="24"/>
      <c r="CO883" s="24"/>
    </row>
    <row r="884" spans="1:93" ht="13.5" customHeight="1" x14ac:dyDescent="0.15">
      <c r="A884" s="12">
        <v>881</v>
      </c>
      <c r="Q884" s="24"/>
      <c r="BC884" s="24"/>
      <c r="BV884" s="24"/>
      <c r="CO884" s="24"/>
    </row>
    <row r="885" spans="1:93" ht="13.5" customHeight="1" x14ac:dyDescent="0.15">
      <c r="A885" s="12">
        <v>882</v>
      </c>
      <c r="Q885" s="24"/>
      <c r="BC885" s="24"/>
      <c r="BV885" s="24"/>
      <c r="CO885" s="24"/>
    </row>
    <row r="886" spans="1:93" ht="13.5" customHeight="1" x14ac:dyDescent="0.15">
      <c r="A886" s="12">
        <v>883</v>
      </c>
      <c r="Q886" s="24"/>
      <c r="BC886" s="24"/>
      <c r="BV886" s="24"/>
      <c r="CO886" s="24"/>
    </row>
    <row r="887" spans="1:93" ht="13.5" customHeight="1" x14ac:dyDescent="0.15">
      <c r="A887" s="12">
        <v>884</v>
      </c>
      <c r="Q887" s="24"/>
      <c r="BC887" s="24"/>
      <c r="BV887" s="24"/>
      <c r="CO887" s="24"/>
    </row>
    <row r="888" spans="1:93" ht="13.5" customHeight="1" x14ac:dyDescent="0.15">
      <c r="A888" s="12">
        <v>885</v>
      </c>
      <c r="Q888" s="24"/>
      <c r="BC888" s="24"/>
      <c r="BV888" s="24"/>
      <c r="CO888" s="24"/>
    </row>
    <row r="889" spans="1:93" ht="13.5" customHeight="1" x14ac:dyDescent="0.15">
      <c r="A889" s="12">
        <v>886</v>
      </c>
      <c r="Q889" s="24"/>
      <c r="BC889" s="24"/>
      <c r="BV889" s="24"/>
      <c r="CO889" s="24"/>
    </row>
    <row r="890" spans="1:93" ht="13.5" customHeight="1" x14ac:dyDescent="0.15">
      <c r="A890" s="12">
        <v>887</v>
      </c>
      <c r="Q890" s="24"/>
      <c r="BC890" s="24"/>
      <c r="BV890" s="24"/>
      <c r="CO890" s="24"/>
    </row>
    <row r="891" spans="1:93" ht="13.5" customHeight="1" x14ac:dyDescent="0.15">
      <c r="A891" s="12">
        <v>888</v>
      </c>
      <c r="Q891" s="24"/>
      <c r="BC891" s="24"/>
      <c r="BV891" s="24"/>
      <c r="CO891" s="24"/>
    </row>
    <row r="892" spans="1:93" ht="13.5" customHeight="1" x14ac:dyDescent="0.15">
      <c r="A892" s="12">
        <v>889</v>
      </c>
      <c r="Q892" s="24"/>
      <c r="BC892" s="24"/>
      <c r="BV892" s="24"/>
      <c r="CO892" s="24"/>
    </row>
    <row r="893" spans="1:93" ht="13.5" customHeight="1" x14ac:dyDescent="0.15">
      <c r="A893" s="12">
        <v>890</v>
      </c>
      <c r="Q893" s="24"/>
      <c r="BC893" s="24"/>
      <c r="BV893" s="24"/>
      <c r="CO893" s="24"/>
    </row>
    <row r="894" spans="1:93" ht="13.5" customHeight="1" x14ac:dyDescent="0.15">
      <c r="A894" s="12">
        <v>891</v>
      </c>
      <c r="Q894" s="24"/>
      <c r="BC894" s="24"/>
      <c r="BV894" s="24"/>
      <c r="CO894" s="24"/>
    </row>
    <row r="895" spans="1:93" ht="13.5" customHeight="1" x14ac:dyDescent="0.15">
      <c r="A895" s="12">
        <v>892</v>
      </c>
      <c r="Q895" s="24"/>
      <c r="BC895" s="24"/>
      <c r="BV895" s="24"/>
      <c r="CO895" s="24"/>
    </row>
    <row r="896" spans="1:93" ht="13.5" customHeight="1" x14ac:dyDescent="0.15">
      <c r="A896" s="12">
        <v>893</v>
      </c>
      <c r="Q896" s="24"/>
      <c r="BC896" s="24"/>
      <c r="BV896" s="24"/>
      <c r="CO896" s="24"/>
    </row>
    <row r="897" spans="1:93" ht="13.5" customHeight="1" x14ac:dyDescent="0.15">
      <c r="A897" s="12">
        <v>894</v>
      </c>
      <c r="Q897" s="24"/>
      <c r="BC897" s="24"/>
      <c r="BV897" s="24"/>
      <c r="CO897" s="24"/>
    </row>
    <row r="898" spans="1:93" ht="13.5" customHeight="1" x14ac:dyDescent="0.15">
      <c r="A898" s="12">
        <v>895</v>
      </c>
      <c r="Q898" s="24"/>
      <c r="BC898" s="24"/>
      <c r="BV898" s="24"/>
      <c r="CO898" s="24"/>
    </row>
    <row r="899" spans="1:93" ht="13.5" customHeight="1" x14ac:dyDescent="0.15">
      <c r="A899" s="12">
        <v>896</v>
      </c>
      <c r="Q899" s="24"/>
      <c r="BC899" s="24"/>
      <c r="BV899" s="24"/>
      <c r="CO899" s="24"/>
    </row>
    <row r="900" spans="1:93" ht="13.5" customHeight="1" x14ac:dyDescent="0.15">
      <c r="A900" s="12">
        <v>897</v>
      </c>
      <c r="Q900" s="24"/>
      <c r="BC900" s="24"/>
      <c r="BV900" s="24"/>
      <c r="CO900" s="24"/>
    </row>
    <row r="901" spans="1:93" ht="13.5" customHeight="1" x14ac:dyDescent="0.15">
      <c r="A901" s="12">
        <v>898</v>
      </c>
      <c r="Q901" s="24"/>
      <c r="BC901" s="24"/>
      <c r="BV901" s="24"/>
      <c r="CO901" s="24"/>
    </row>
    <row r="902" spans="1:93" ht="13.5" customHeight="1" x14ac:dyDescent="0.15">
      <c r="A902" s="12">
        <v>899</v>
      </c>
      <c r="Q902" s="24"/>
      <c r="BC902" s="24"/>
      <c r="BV902" s="24"/>
      <c r="CO902" s="24"/>
    </row>
    <row r="903" spans="1:93" ht="13.5" customHeight="1" x14ac:dyDescent="0.15">
      <c r="A903" s="12">
        <v>900</v>
      </c>
      <c r="Q903" s="24"/>
      <c r="BC903" s="24"/>
      <c r="BV903" s="24"/>
      <c r="CO903" s="24"/>
    </row>
    <row r="904" spans="1:93" ht="13.5" customHeight="1" x14ac:dyDescent="0.15">
      <c r="A904" s="12">
        <v>901</v>
      </c>
      <c r="Q904" s="24"/>
      <c r="BC904" s="24"/>
      <c r="BV904" s="24"/>
      <c r="CO904" s="24"/>
    </row>
    <row r="905" spans="1:93" ht="13.5" customHeight="1" x14ac:dyDescent="0.15">
      <c r="A905" s="12">
        <v>902</v>
      </c>
      <c r="Q905" s="24"/>
      <c r="BC905" s="24"/>
      <c r="BV905" s="24"/>
      <c r="CO905" s="24"/>
    </row>
    <row r="906" spans="1:93" ht="13.5" customHeight="1" x14ac:dyDescent="0.15">
      <c r="A906" s="12">
        <v>903</v>
      </c>
      <c r="Q906" s="24"/>
      <c r="BC906" s="24"/>
      <c r="BV906" s="24"/>
      <c r="CO906" s="24"/>
    </row>
    <row r="907" spans="1:93" ht="13.5" customHeight="1" x14ac:dyDescent="0.15">
      <c r="A907" s="12">
        <v>904</v>
      </c>
      <c r="Q907" s="24"/>
      <c r="BC907" s="24"/>
      <c r="BV907" s="24"/>
      <c r="CO907" s="24"/>
    </row>
    <row r="908" spans="1:93" ht="13.5" customHeight="1" x14ac:dyDescent="0.15">
      <c r="A908" s="12">
        <v>905</v>
      </c>
      <c r="Q908" s="24"/>
      <c r="BC908" s="24"/>
      <c r="BV908" s="24"/>
      <c r="CO908" s="24"/>
    </row>
    <row r="909" spans="1:93" ht="13.5" customHeight="1" x14ac:dyDescent="0.15">
      <c r="A909" s="12">
        <v>906</v>
      </c>
      <c r="Q909" s="24"/>
      <c r="BC909" s="24"/>
      <c r="BV909" s="24"/>
      <c r="CO909" s="24"/>
    </row>
    <row r="910" spans="1:93" ht="13.5" customHeight="1" x14ac:dyDescent="0.15">
      <c r="A910" s="12">
        <v>907</v>
      </c>
      <c r="Q910" s="24"/>
      <c r="BC910" s="24"/>
      <c r="BV910" s="24"/>
      <c r="CO910" s="24"/>
    </row>
    <row r="911" spans="1:93" ht="13.5" customHeight="1" x14ac:dyDescent="0.15">
      <c r="A911" s="12">
        <v>908</v>
      </c>
      <c r="Q911" s="24"/>
      <c r="BC911" s="24"/>
      <c r="BV911" s="24"/>
      <c r="CO911" s="24"/>
    </row>
    <row r="912" spans="1:93" ht="13.5" customHeight="1" x14ac:dyDescent="0.15">
      <c r="A912" s="12">
        <v>909</v>
      </c>
      <c r="Q912" s="24"/>
      <c r="BC912" s="24"/>
      <c r="BV912" s="24"/>
      <c r="CO912" s="24"/>
    </row>
    <row r="913" spans="1:93" ht="13.5" customHeight="1" x14ac:dyDescent="0.15">
      <c r="A913" s="12">
        <v>910</v>
      </c>
      <c r="Q913" s="24"/>
      <c r="BC913" s="24"/>
      <c r="BV913" s="24"/>
      <c r="CO913" s="24"/>
    </row>
    <row r="914" spans="1:93" ht="13.5" customHeight="1" x14ac:dyDescent="0.15">
      <c r="A914" s="12">
        <v>911</v>
      </c>
      <c r="Q914" s="24"/>
      <c r="BC914" s="24"/>
      <c r="BV914" s="24"/>
      <c r="CO914" s="24"/>
    </row>
    <row r="915" spans="1:93" ht="13.5" customHeight="1" x14ac:dyDescent="0.15">
      <c r="A915" s="12">
        <v>912</v>
      </c>
      <c r="Q915" s="24"/>
      <c r="BC915" s="24"/>
      <c r="BV915" s="24"/>
      <c r="CO915" s="24"/>
    </row>
    <row r="916" spans="1:93" ht="13.5" customHeight="1" x14ac:dyDescent="0.15">
      <c r="A916" s="12">
        <v>913</v>
      </c>
      <c r="Q916" s="24"/>
      <c r="BC916" s="24"/>
      <c r="BV916" s="24"/>
      <c r="CO916" s="24"/>
    </row>
    <row r="917" spans="1:93" ht="13.5" customHeight="1" x14ac:dyDescent="0.15">
      <c r="A917" s="12">
        <v>914</v>
      </c>
      <c r="Q917" s="24"/>
      <c r="BC917" s="24"/>
      <c r="BV917" s="24"/>
      <c r="CO917" s="24"/>
    </row>
    <row r="918" spans="1:93" ht="13.5" customHeight="1" x14ac:dyDescent="0.15">
      <c r="A918" s="12">
        <v>915</v>
      </c>
      <c r="Q918" s="24"/>
      <c r="BC918" s="24"/>
      <c r="BV918" s="24"/>
      <c r="CO918" s="24"/>
    </row>
    <row r="919" spans="1:93" ht="13.5" customHeight="1" x14ac:dyDescent="0.15">
      <c r="A919" s="12">
        <v>916</v>
      </c>
      <c r="Q919" s="24"/>
      <c r="BC919" s="24"/>
      <c r="BV919" s="24"/>
      <c r="CO919" s="24"/>
    </row>
    <row r="920" spans="1:93" ht="13.5" customHeight="1" x14ac:dyDescent="0.15">
      <c r="A920" s="12">
        <v>917</v>
      </c>
      <c r="Q920" s="24"/>
      <c r="BC920" s="24"/>
      <c r="BV920" s="24"/>
      <c r="CO920" s="24"/>
    </row>
    <row r="921" spans="1:93" ht="13.5" customHeight="1" x14ac:dyDescent="0.15">
      <c r="A921" s="12">
        <v>918</v>
      </c>
      <c r="Q921" s="24"/>
      <c r="BC921" s="24"/>
      <c r="BV921" s="24"/>
      <c r="CO921" s="24"/>
    </row>
    <row r="922" spans="1:93" ht="13.5" customHeight="1" x14ac:dyDescent="0.15">
      <c r="A922" s="12">
        <v>919</v>
      </c>
      <c r="Q922" s="24"/>
      <c r="BC922" s="24"/>
      <c r="BV922" s="24"/>
      <c r="CO922" s="24"/>
    </row>
    <row r="923" spans="1:93" ht="13.5" customHeight="1" x14ac:dyDescent="0.15">
      <c r="A923" s="12">
        <v>920</v>
      </c>
      <c r="Q923" s="24"/>
      <c r="BC923" s="24"/>
      <c r="BV923" s="24"/>
      <c r="CO923" s="24"/>
    </row>
    <row r="924" spans="1:93" ht="13.5" customHeight="1" x14ac:dyDescent="0.15">
      <c r="A924" s="12">
        <v>921</v>
      </c>
      <c r="Q924" s="24"/>
      <c r="BC924" s="24"/>
      <c r="BV924" s="24"/>
      <c r="CO924" s="24"/>
    </row>
    <row r="925" spans="1:93" ht="13.5" customHeight="1" x14ac:dyDescent="0.15">
      <c r="A925" s="12">
        <v>922</v>
      </c>
      <c r="Q925" s="24"/>
      <c r="BC925" s="24"/>
      <c r="BV925" s="24"/>
      <c r="CO925" s="24"/>
    </row>
    <row r="926" spans="1:93" ht="13.5" customHeight="1" x14ac:dyDescent="0.15">
      <c r="A926" s="12">
        <v>923</v>
      </c>
      <c r="Q926" s="24"/>
      <c r="BC926" s="24"/>
      <c r="BV926" s="24"/>
      <c r="CO926" s="24"/>
    </row>
    <row r="927" spans="1:93" ht="13.5" customHeight="1" x14ac:dyDescent="0.15">
      <c r="A927" s="12">
        <v>924</v>
      </c>
      <c r="Q927" s="24"/>
      <c r="BC927" s="24"/>
      <c r="BV927" s="24"/>
      <c r="CO927" s="24"/>
    </row>
    <row r="928" spans="1:93" ht="13.5" customHeight="1" x14ac:dyDescent="0.15">
      <c r="A928" s="12">
        <v>925</v>
      </c>
      <c r="Q928" s="24"/>
      <c r="BC928" s="24"/>
      <c r="BV928" s="24"/>
      <c r="CO928" s="24"/>
    </row>
    <row r="929" spans="1:93" ht="13.5" customHeight="1" x14ac:dyDescent="0.15">
      <c r="A929" s="12">
        <v>926</v>
      </c>
      <c r="Q929" s="24"/>
      <c r="BC929" s="24"/>
      <c r="BV929" s="24"/>
      <c r="CO929" s="24"/>
    </row>
    <row r="930" spans="1:93" ht="13.5" customHeight="1" x14ac:dyDescent="0.15">
      <c r="A930" s="12">
        <v>927</v>
      </c>
      <c r="Q930" s="24"/>
      <c r="BC930" s="24"/>
      <c r="BV930" s="24"/>
      <c r="CO930" s="24"/>
    </row>
    <row r="931" spans="1:93" ht="13.5" customHeight="1" x14ac:dyDescent="0.15">
      <c r="A931" s="12">
        <v>928</v>
      </c>
      <c r="Q931" s="24"/>
      <c r="BC931" s="24"/>
      <c r="BV931" s="24"/>
      <c r="CO931" s="24"/>
    </row>
    <row r="932" spans="1:93" ht="13.5" customHeight="1" x14ac:dyDescent="0.15">
      <c r="A932" s="12">
        <v>929</v>
      </c>
      <c r="Q932" s="24"/>
      <c r="BC932" s="24"/>
      <c r="BV932" s="24"/>
      <c r="CO932" s="24"/>
    </row>
    <row r="933" spans="1:93" ht="13.5" customHeight="1" x14ac:dyDescent="0.15">
      <c r="A933" s="12">
        <v>930</v>
      </c>
      <c r="Q933" s="24"/>
      <c r="BC933" s="24"/>
      <c r="BV933" s="24"/>
      <c r="CO933" s="24"/>
    </row>
    <row r="934" spans="1:93" ht="13.5" customHeight="1" x14ac:dyDescent="0.15">
      <c r="A934" s="12">
        <v>931</v>
      </c>
      <c r="Q934" s="24"/>
      <c r="BC934" s="24"/>
      <c r="BV934" s="24"/>
      <c r="CO934" s="24"/>
    </row>
    <row r="935" spans="1:93" ht="13.5" customHeight="1" x14ac:dyDescent="0.15">
      <c r="A935" s="12">
        <v>932</v>
      </c>
      <c r="Q935" s="24"/>
      <c r="BC935" s="24"/>
      <c r="BV935" s="24"/>
      <c r="CO935" s="24"/>
    </row>
    <row r="936" spans="1:93" ht="13.5" customHeight="1" x14ac:dyDescent="0.15">
      <c r="A936" s="12">
        <v>933</v>
      </c>
      <c r="Q936" s="24"/>
      <c r="BC936" s="24"/>
      <c r="BV936" s="24"/>
      <c r="CO936" s="24"/>
    </row>
    <row r="937" spans="1:93" ht="13.5" customHeight="1" x14ac:dyDescent="0.15">
      <c r="A937" s="12">
        <v>934</v>
      </c>
      <c r="Q937" s="24"/>
      <c r="BC937" s="24"/>
      <c r="BV937" s="24"/>
      <c r="CO937" s="24"/>
    </row>
    <row r="938" spans="1:93" ht="13.5" customHeight="1" x14ac:dyDescent="0.15">
      <c r="A938" s="12">
        <v>935</v>
      </c>
      <c r="Q938" s="24"/>
      <c r="BC938" s="24"/>
      <c r="BV938" s="24"/>
      <c r="CO938" s="24"/>
    </row>
    <row r="939" spans="1:93" ht="13.5" customHeight="1" x14ac:dyDescent="0.15">
      <c r="A939" s="12">
        <v>936</v>
      </c>
      <c r="Q939" s="24"/>
      <c r="BC939" s="24"/>
      <c r="BV939" s="24"/>
      <c r="CO939" s="24"/>
    </row>
    <row r="940" spans="1:93" ht="13.5" customHeight="1" x14ac:dyDescent="0.15">
      <c r="A940" s="12">
        <v>937</v>
      </c>
      <c r="Q940" s="24"/>
      <c r="BC940" s="24"/>
      <c r="BV940" s="24"/>
      <c r="CO940" s="24"/>
    </row>
    <row r="941" spans="1:93" ht="13.5" customHeight="1" x14ac:dyDescent="0.15">
      <c r="A941" s="12">
        <v>938</v>
      </c>
      <c r="Q941" s="24"/>
      <c r="BC941" s="24"/>
      <c r="BV941" s="24"/>
      <c r="CO941" s="24"/>
    </row>
    <row r="942" spans="1:93" ht="13.5" customHeight="1" x14ac:dyDescent="0.15">
      <c r="A942" s="12">
        <v>939</v>
      </c>
      <c r="Q942" s="24"/>
      <c r="BC942" s="24"/>
      <c r="BV942" s="24"/>
      <c r="CO942" s="24"/>
    </row>
    <row r="943" spans="1:93" ht="13.5" customHeight="1" x14ac:dyDescent="0.15">
      <c r="A943" s="12">
        <v>940</v>
      </c>
      <c r="Q943" s="24"/>
      <c r="BC943" s="24"/>
      <c r="BV943" s="24"/>
      <c r="CO943" s="24"/>
    </row>
    <row r="944" spans="1:93" ht="13.5" customHeight="1" x14ac:dyDescent="0.15">
      <c r="A944" s="12">
        <v>941</v>
      </c>
      <c r="Q944" s="24"/>
      <c r="BC944" s="24"/>
      <c r="BV944" s="24"/>
      <c r="CO944" s="24"/>
    </row>
    <row r="945" spans="1:93" ht="13.5" customHeight="1" x14ac:dyDescent="0.15">
      <c r="A945" s="12">
        <v>942</v>
      </c>
      <c r="Q945" s="24"/>
      <c r="BC945" s="24"/>
      <c r="BV945" s="24"/>
      <c r="CO945" s="24"/>
    </row>
    <row r="946" spans="1:93" ht="13.5" customHeight="1" x14ac:dyDescent="0.15">
      <c r="A946" s="12">
        <v>943</v>
      </c>
      <c r="Q946" s="24"/>
      <c r="BC946" s="24"/>
      <c r="BV946" s="24"/>
      <c r="CO946" s="24"/>
    </row>
    <row r="947" spans="1:93" ht="13.5" customHeight="1" x14ac:dyDescent="0.15">
      <c r="A947" s="12">
        <v>944</v>
      </c>
      <c r="Q947" s="24"/>
      <c r="BC947" s="24"/>
      <c r="BV947" s="24"/>
      <c r="CO947" s="24"/>
    </row>
    <row r="948" spans="1:93" ht="13.5" customHeight="1" x14ac:dyDescent="0.15">
      <c r="A948" s="12">
        <v>945</v>
      </c>
      <c r="Q948" s="24"/>
      <c r="BC948" s="24"/>
      <c r="BV948" s="24"/>
      <c r="CO948" s="24"/>
    </row>
    <row r="949" spans="1:93" ht="13.5" customHeight="1" x14ac:dyDescent="0.15">
      <c r="A949" s="12">
        <v>946</v>
      </c>
      <c r="Q949" s="24"/>
      <c r="BC949" s="24"/>
      <c r="BV949" s="24"/>
      <c r="CO949" s="24"/>
    </row>
    <row r="950" spans="1:93" ht="13.5" customHeight="1" x14ac:dyDescent="0.15">
      <c r="A950" s="12">
        <v>947</v>
      </c>
      <c r="Q950" s="24"/>
      <c r="BC950" s="24"/>
      <c r="BV950" s="24"/>
      <c r="CO950" s="24"/>
    </row>
    <row r="951" spans="1:93" ht="13.5" customHeight="1" x14ac:dyDescent="0.15">
      <c r="A951" s="12">
        <v>948</v>
      </c>
      <c r="Q951" s="24"/>
      <c r="BC951" s="24"/>
      <c r="BV951" s="24"/>
      <c r="CO951" s="24"/>
    </row>
    <row r="952" spans="1:93" ht="13.5" customHeight="1" x14ac:dyDescent="0.15">
      <c r="A952" s="12">
        <v>949</v>
      </c>
      <c r="Q952" s="24"/>
      <c r="BC952" s="24"/>
      <c r="BV952" s="24"/>
      <c r="CO952" s="24"/>
    </row>
    <row r="953" spans="1:93" ht="13.5" customHeight="1" x14ac:dyDescent="0.15">
      <c r="A953" s="12">
        <v>950</v>
      </c>
      <c r="Q953" s="24"/>
      <c r="BC953" s="24"/>
      <c r="BV953" s="24"/>
      <c r="CO953" s="24"/>
    </row>
    <row r="954" spans="1:93" ht="13.5" customHeight="1" x14ac:dyDescent="0.15">
      <c r="A954" s="12">
        <v>951</v>
      </c>
      <c r="Q954" s="24"/>
      <c r="BC954" s="24"/>
      <c r="BV954" s="24"/>
      <c r="CO954" s="24"/>
    </row>
    <row r="955" spans="1:93" ht="13.5" customHeight="1" x14ac:dyDescent="0.15">
      <c r="A955" s="12">
        <v>952</v>
      </c>
      <c r="Q955" s="24"/>
      <c r="BC955" s="24"/>
      <c r="BV955" s="24"/>
      <c r="CO955" s="24"/>
    </row>
    <row r="956" spans="1:93" ht="13.5" customHeight="1" x14ac:dyDescent="0.15">
      <c r="A956" s="12">
        <v>953</v>
      </c>
      <c r="Q956" s="24"/>
      <c r="BC956" s="24"/>
      <c r="BV956" s="24"/>
      <c r="CO956" s="24"/>
    </row>
    <row r="957" spans="1:93" ht="13.5" customHeight="1" x14ac:dyDescent="0.15">
      <c r="A957" s="12">
        <v>954</v>
      </c>
      <c r="Q957" s="24"/>
      <c r="BC957" s="24"/>
      <c r="BV957" s="24"/>
      <c r="CO957" s="24"/>
    </row>
    <row r="958" spans="1:93" ht="13.5" customHeight="1" x14ac:dyDescent="0.15">
      <c r="A958" s="12">
        <v>955</v>
      </c>
      <c r="Q958" s="24"/>
      <c r="BC958" s="24"/>
      <c r="BV958" s="24"/>
      <c r="CO958" s="24"/>
    </row>
    <row r="959" spans="1:93" ht="13.5" customHeight="1" x14ac:dyDescent="0.15">
      <c r="A959" s="12">
        <v>956</v>
      </c>
      <c r="Q959" s="24"/>
      <c r="BC959" s="24"/>
      <c r="BV959" s="24"/>
      <c r="CO959" s="24"/>
    </row>
    <row r="960" spans="1:93" ht="13.5" customHeight="1" x14ac:dyDescent="0.15">
      <c r="A960" s="12">
        <v>957</v>
      </c>
      <c r="Q960" s="24"/>
      <c r="BC960" s="24"/>
      <c r="BV960" s="24"/>
      <c r="CO960" s="24"/>
    </row>
    <row r="961" spans="1:93" ht="13.5" customHeight="1" x14ac:dyDescent="0.15">
      <c r="A961" s="12">
        <v>958</v>
      </c>
      <c r="Q961" s="24"/>
      <c r="BC961" s="24"/>
      <c r="BV961" s="24"/>
      <c r="CO961" s="24"/>
    </row>
    <row r="962" spans="1:93" ht="13.5" customHeight="1" x14ac:dyDescent="0.15">
      <c r="A962" s="12">
        <v>959</v>
      </c>
      <c r="Q962" s="24"/>
      <c r="BC962" s="24"/>
      <c r="BV962" s="24"/>
      <c r="CO962" s="24"/>
    </row>
    <row r="963" spans="1:93" ht="13.5" customHeight="1" x14ac:dyDescent="0.15">
      <c r="A963" s="12">
        <v>960</v>
      </c>
      <c r="Q963" s="24"/>
      <c r="BC963" s="24"/>
      <c r="BV963" s="24"/>
      <c r="CO963" s="24"/>
    </row>
    <row r="964" spans="1:93" ht="13.5" customHeight="1" x14ac:dyDescent="0.15">
      <c r="A964" s="12">
        <v>961</v>
      </c>
      <c r="Q964" s="24"/>
      <c r="BC964" s="24"/>
      <c r="BV964" s="24"/>
      <c r="CO964" s="24"/>
    </row>
    <row r="965" spans="1:93" ht="13.5" customHeight="1" x14ac:dyDescent="0.15">
      <c r="A965" s="12">
        <v>962</v>
      </c>
      <c r="Q965" s="24"/>
      <c r="BC965" s="24"/>
      <c r="BV965" s="24"/>
      <c r="CO965" s="24"/>
    </row>
    <row r="966" spans="1:93" ht="13.5" customHeight="1" x14ac:dyDescent="0.15">
      <c r="A966" s="12">
        <v>963</v>
      </c>
      <c r="Q966" s="24"/>
      <c r="BC966" s="24"/>
      <c r="BV966" s="24"/>
      <c r="CO966" s="24"/>
    </row>
    <row r="967" spans="1:93" ht="13.5" customHeight="1" x14ac:dyDescent="0.15">
      <c r="A967" s="12">
        <v>964</v>
      </c>
      <c r="Q967" s="24"/>
      <c r="BC967" s="24"/>
      <c r="BV967" s="24"/>
      <c r="CO967" s="24"/>
    </row>
    <row r="968" spans="1:93" ht="13.5" customHeight="1" x14ac:dyDescent="0.15">
      <c r="A968" s="12">
        <v>965</v>
      </c>
      <c r="Q968" s="24"/>
      <c r="BC968" s="24"/>
      <c r="BV968" s="24"/>
      <c r="CO968" s="24"/>
    </row>
    <row r="969" spans="1:93" ht="13.5" customHeight="1" x14ac:dyDescent="0.15">
      <c r="A969" s="12">
        <v>966</v>
      </c>
      <c r="Q969" s="24"/>
      <c r="BC969" s="24"/>
      <c r="BV969" s="24"/>
      <c r="CO969" s="24"/>
    </row>
    <row r="970" spans="1:93" ht="13.5" customHeight="1" x14ac:dyDescent="0.15">
      <c r="A970" s="12">
        <v>967</v>
      </c>
      <c r="Q970" s="24"/>
      <c r="BC970" s="24"/>
      <c r="BV970" s="24"/>
      <c r="CO970" s="24"/>
    </row>
    <row r="971" spans="1:93" ht="13.5" customHeight="1" x14ac:dyDescent="0.15">
      <c r="A971" s="12">
        <v>968</v>
      </c>
      <c r="Q971" s="24"/>
      <c r="BC971" s="24"/>
      <c r="BV971" s="24"/>
      <c r="CO971" s="24"/>
    </row>
    <row r="972" spans="1:93" ht="13.5" customHeight="1" x14ac:dyDescent="0.15">
      <c r="A972" s="12">
        <v>969</v>
      </c>
      <c r="Q972" s="24"/>
      <c r="BC972" s="24"/>
      <c r="BV972" s="24"/>
      <c r="CO972" s="24"/>
    </row>
    <row r="973" spans="1:93" ht="13.5" customHeight="1" x14ac:dyDescent="0.15">
      <c r="A973" s="12">
        <v>970</v>
      </c>
      <c r="Q973" s="24"/>
      <c r="BC973" s="24"/>
      <c r="BV973" s="24"/>
      <c r="CO973" s="24"/>
    </row>
    <row r="974" spans="1:93" ht="13.5" customHeight="1" x14ac:dyDescent="0.15">
      <c r="A974" s="12">
        <v>971</v>
      </c>
      <c r="Q974" s="24"/>
      <c r="BC974" s="24"/>
      <c r="BV974" s="24"/>
      <c r="CO974" s="24"/>
    </row>
    <row r="975" spans="1:93" ht="13.5" customHeight="1" x14ac:dyDescent="0.15">
      <c r="A975" s="12">
        <v>972</v>
      </c>
      <c r="Q975" s="24"/>
      <c r="BC975" s="24"/>
      <c r="BV975" s="24"/>
      <c r="CO975" s="24"/>
    </row>
    <row r="976" spans="1:93" ht="13.5" customHeight="1" x14ac:dyDescent="0.15">
      <c r="A976" s="12">
        <v>973</v>
      </c>
      <c r="Q976" s="24"/>
      <c r="BC976" s="24"/>
      <c r="BV976" s="24"/>
      <c r="CO976" s="24"/>
    </row>
    <row r="977" spans="1:93" ht="13.5" customHeight="1" x14ac:dyDescent="0.15">
      <c r="A977" s="12">
        <v>974</v>
      </c>
      <c r="Q977" s="24"/>
      <c r="BC977" s="24"/>
      <c r="BV977" s="24"/>
      <c r="CO977" s="24"/>
    </row>
    <row r="978" spans="1:93" ht="13.5" customHeight="1" x14ac:dyDescent="0.15">
      <c r="A978" s="12">
        <v>975</v>
      </c>
      <c r="Q978" s="24"/>
      <c r="BC978" s="24"/>
      <c r="BV978" s="24"/>
      <c r="CO978" s="24"/>
    </row>
    <row r="979" spans="1:93" ht="13.5" customHeight="1" x14ac:dyDescent="0.15">
      <c r="A979" s="12">
        <v>976</v>
      </c>
      <c r="Q979" s="24"/>
      <c r="BC979" s="24"/>
      <c r="BV979" s="24"/>
      <c r="CO979" s="24"/>
    </row>
    <row r="980" spans="1:93" ht="13.5" customHeight="1" x14ac:dyDescent="0.15">
      <c r="A980" s="12">
        <v>977</v>
      </c>
      <c r="Q980" s="24"/>
      <c r="BC980" s="24"/>
      <c r="BV980" s="24"/>
      <c r="CO980" s="24"/>
    </row>
    <row r="981" spans="1:93" ht="13.5" customHeight="1" x14ac:dyDescent="0.15">
      <c r="A981" s="12">
        <v>978</v>
      </c>
      <c r="Q981" s="24"/>
      <c r="BC981" s="24"/>
      <c r="BV981" s="24"/>
      <c r="CO981" s="24"/>
    </row>
    <row r="982" spans="1:93" ht="13.5" customHeight="1" x14ac:dyDescent="0.15">
      <c r="A982" s="12">
        <v>979</v>
      </c>
      <c r="Q982" s="24"/>
      <c r="BC982" s="24"/>
      <c r="BV982" s="24"/>
      <c r="CO982" s="24"/>
    </row>
    <row r="983" spans="1:93" ht="13.5" customHeight="1" x14ac:dyDescent="0.15">
      <c r="A983" s="12">
        <v>980</v>
      </c>
      <c r="Q983" s="24"/>
      <c r="BC983" s="24"/>
      <c r="BV983" s="24"/>
      <c r="CO983" s="24"/>
    </row>
    <row r="984" spans="1:93" ht="13.5" customHeight="1" x14ac:dyDescent="0.15">
      <c r="A984" s="12">
        <v>981</v>
      </c>
      <c r="Q984" s="24"/>
      <c r="BC984" s="24"/>
      <c r="BV984" s="24"/>
      <c r="CO984" s="24"/>
    </row>
    <row r="985" spans="1:93" ht="13.5" customHeight="1" x14ac:dyDescent="0.15">
      <c r="A985" s="12">
        <v>982</v>
      </c>
      <c r="Q985" s="24"/>
      <c r="BC985" s="24"/>
      <c r="BV985" s="24"/>
      <c r="CO985" s="24"/>
    </row>
    <row r="986" spans="1:93" ht="13.5" customHeight="1" x14ac:dyDescent="0.15">
      <c r="A986" s="12">
        <v>983</v>
      </c>
      <c r="Q986" s="24"/>
      <c r="BC986" s="24"/>
      <c r="BV986" s="24"/>
      <c r="CO986" s="24"/>
    </row>
    <row r="987" spans="1:93" ht="13.5" customHeight="1" x14ac:dyDescent="0.15">
      <c r="A987" s="12">
        <v>984</v>
      </c>
      <c r="Q987" s="24"/>
      <c r="BC987" s="24"/>
      <c r="BV987" s="24"/>
      <c r="CO987" s="24"/>
    </row>
    <row r="988" spans="1:93" ht="13.5" customHeight="1" x14ac:dyDescent="0.15">
      <c r="A988" s="12">
        <v>985</v>
      </c>
      <c r="Q988" s="24"/>
      <c r="BC988" s="24"/>
      <c r="BV988" s="24"/>
      <c r="CO988" s="24"/>
    </row>
    <row r="989" spans="1:93" ht="13.5" customHeight="1" x14ac:dyDescent="0.15">
      <c r="A989" s="12">
        <v>986</v>
      </c>
      <c r="Q989" s="24"/>
      <c r="BC989" s="24"/>
      <c r="BV989" s="24"/>
      <c r="CO989" s="24"/>
    </row>
    <row r="990" spans="1:93" ht="13.5" customHeight="1" x14ac:dyDescent="0.15">
      <c r="A990" s="12">
        <v>987</v>
      </c>
      <c r="Q990" s="24"/>
      <c r="BC990" s="24"/>
      <c r="BV990" s="24"/>
      <c r="CO990" s="24"/>
    </row>
    <row r="991" spans="1:93" ht="13.5" customHeight="1" x14ac:dyDescent="0.15">
      <c r="A991" s="12">
        <v>988</v>
      </c>
      <c r="Q991" s="24"/>
      <c r="BC991" s="24"/>
      <c r="BV991" s="24"/>
      <c r="CO991" s="24"/>
    </row>
    <row r="992" spans="1:93" ht="13.5" customHeight="1" x14ac:dyDescent="0.15">
      <c r="A992" s="12">
        <v>989</v>
      </c>
      <c r="Q992" s="24"/>
      <c r="BC992" s="24"/>
      <c r="BV992" s="24"/>
      <c r="CO992" s="24"/>
    </row>
    <row r="993" spans="1:93" ht="13.5" customHeight="1" x14ac:dyDescent="0.15">
      <c r="A993" s="12">
        <v>990</v>
      </c>
      <c r="Q993" s="24"/>
      <c r="BC993" s="24"/>
      <c r="BV993" s="24"/>
      <c r="CO993" s="24"/>
    </row>
    <row r="994" spans="1:93" ht="13.5" customHeight="1" x14ac:dyDescent="0.15">
      <c r="A994" s="12">
        <v>991</v>
      </c>
      <c r="Q994" s="24"/>
      <c r="BC994" s="24"/>
      <c r="BV994" s="24"/>
      <c r="CO994" s="24"/>
    </row>
    <row r="995" spans="1:93" ht="13.5" customHeight="1" x14ac:dyDescent="0.15">
      <c r="A995" s="12">
        <v>992</v>
      </c>
      <c r="Q995" s="24"/>
      <c r="BC995" s="24"/>
      <c r="BV995" s="24"/>
      <c r="CO995" s="24"/>
    </row>
    <row r="996" spans="1:93" ht="13.5" customHeight="1" x14ac:dyDescent="0.15">
      <c r="A996" s="12">
        <v>993</v>
      </c>
      <c r="Q996" s="24"/>
      <c r="BC996" s="24"/>
      <c r="BV996" s="24"/>
      <c r="CO996" s="24"/>
    </row>
    <row r="997" spans="1:93" ht="13.5" customHeight="1" x14ac:dyDescent="0.15">
      <c r="A997" s="12">
        <v>994</v>
      </c>
      <c r="Q997" s="24"/>
      <c r="BC997" s="24"/>
      <c r="BV997" s="24"/>
      <c r="CO997" s="24"/>
    </row>
    <row r="998" spans="1:93" ht="13.5" customHeight="1" x14ac:dyDescent="0.15">
      <c r="A998" s="12">
        <v>995</v>
      </c>
      <c r="Q998" s="24"/>
      <c r="BC998" s="24"/>
      <c r="BV998" s="24"/>
      <c r="CO998" s="24"/>
    </row>
    <row r="999" spans="1:93" ht="13.5" customHeight="1" x14ac:dyDescent="0.15">
      <c r="A999" s="12">
        <v>996</v>
      </c>
      <c r="Q999" s="24"/>
      <c r="BC999" s="24"/>
      <c r="BV999" s="24"/>
      <c r="CO999" s="24"/>
    </row>
    <row r="1000" spans="1:93" ht="13.5" customHeight="1" x14ac:dyDescent="0.15">
      <c r="A1000" s="12">
        <v>997</v>
      </c>
      <c r="Q1000" s="24"/>
      <c r="BC1000" s="24"/>
      <c r="BV1000" s="24"/>
      <c r="CO1000" s="24"/>
    </row>
    <row r="1001" spans="1:93" ht="13.5" customHeight="1" x14ac:dyDescent="0.15">
      <c r="A1001" s="12">
        <v>998</v>
      </c>
      <c r="Q1001" s="24"/>
      <c r="BC1001" s="24"/>
      <c r="BV1001" s="24"/>
      <c r="CO1001" s="24"/>
    </row>
    <row r="1002" spans="1:93" ht="13.5" customHeight="1" x14ac:dyDescent="0.15">
      <c r="A1002" s="12">
        <v>999</v>
      </c>
      <c r="Q1002" s="24"/>
      <c r="BC1002" s="24"/>
      <c r="BV1002" s="24"/>
      <c r="CO1002" s="24"/>
    </row>
    <row r="1003" spans="1:93" ht="13.5" customHeight="1" x14ac:dyDescent="0.15">
      <c r="A1003" s="12">
        <v>1000</v>
      </c>
      <c r="Q1003" s="24"/>
      <c r="BC1003" s="24"/>
      <c r="BV1003" s="24"/>
      <c r="CO1003" s="24"/>
    </row>
    <row r="1004" spans="1:93" ht="13.5" customHeight="1" x14ac:dyDescent="0.15">
      <c r="A1004" s="12">
        <v>1001</v>
      </c>
      <c r="Q1004" s="24"/>
      <c r="BC1004" s="24"/>
      <c r="BV1004" s="24"/>
      <c r="CO1004" s="24"/>
    </row>
    <row r="1005" spans="1:93" ht="13.5" customHeight="1" x14ac:dyDescent="0.15">
      <c r="A1005" s="12">
        <v>1002</v>
      </c>
      <c r="Q1005" s="24"/>
      <c r="BC1005" s="24"/>
      <c r="BV1005" s="24"/>
      <c r="CO1005" s="24"/>
    </row>
    <row r="1006" spans="1:93" ht="13.5" customHeight="1" x14ac:dyDescent="0.15">
      <c r="A1006" s="12">
        <v>1003</v>
      </c>
      <c r="Q1006" s="24"/>
      <c r="BC1006" s="24"/>
      <c r="BV1006" s="24"/>
      <c r="CO1006" s="24"/>
    </row>
    <row r="1007" spans="1:93" ht="13.5" customHeight="1" x14ac:dyDescent="0.15">
      <c r="A1007" s="12">
        <v>1004</v>
      </c>
      <c r="Q1007" s="24"/>
      <c r="BC1007" s="24"/>
      <c r="BV1007" s="24"/>
      <c r="CO1007" s="24"/>
    </row>
    <row r="1008" spans="1:93" ht="13.5" customHeight="1" x14ac:dyDescent="0.15">
      <c r="A1008" s="12">
        <v>1005</v>
      </c>
      <c r="Q1008" s="24"/>
      <c r="BC1008" s="24"/>
      <c r="BV1008" s="24"/>
      <c r="CO1008" s="24"/>
    </row>
    <row r="1009" spans="1:93" ht="13.5" customHeight="1" x14ac:dyDescent="0.15">
      <c r="A1009" s="12">
        <v>1006</v>
      </c>
      <c r="Q1009" s="24"/>
      <c r="BC1009" s="24"/>
      <c r="BV1009" s="24"/>
      <c r="CO1009" s="24"/>
    </row>
    <row r="1010" spans="1:93" ht="13.5" customHeight="1" x14ac:dyDescent="0.15">
      <c r="A1010" s="12">
        <v>1007</v>
      </c>
      <c r="Q1010" s="24"/>
      <c r="BC1010" s="24"/>
      <c r="BV1010" s="24"/>
      <c r="CO1010" s="24"/>
    </row>
    <row r="1011" spans="1:93" ht="13.5" customHeight="1" x14ac:dyDescent="0.15">
      <c r="A1011" s="12">
        <v>1008</v>
      </c>
      <c r="Q1011" s="24"/>
      <c r="BC1011" s="24"/>
      <c r="BV1011" s="24"/>
      <c r="CO1011" s="24"/>
    </row>
    <row r="1012" spans="1:93" ht="13.5" customHeight="1" x14ac:dyDescent="0.15">
      <c r="A1012" s="12">
        <v>1009</v>
      </c>
      <c r="Q1012" s="24"/>
      <c r="BC1012" s="24"/>
      <c r="BV1012" s="24"/>
      <c r="CO1012" s="24"/>
    </row>
    <row r="1013" spans="1:93" ht="13.5" customHeight="1" x14ac:dyDescent="0.15">
      <c r="A1013" s="12">
        <v>1010</v>
      </c>
      <c r="Q1013" s="24"/>
      <c r="BC1013" s="24"/>
      <c r="BV1013" s="24"/>
      <c r="CO1013" s="24"/>
    </row>
    <row r="1014" spans="1:93" ht="13.5" customHeight="1" x14ac:dyDescent="0.15">
      <c r="A1014" s="12">
        <v>1011</v>
      </c>
      <c r="Q1014" s="24"/>
      <c r="BC1014" s="24"/>
      <c r="BV1014" s="24"/>
      <c r="CO1014" s="24"/>
    </row>
    <row r="1015" spans="1:93" ht="13.5" customHeight="1" x14ac:dyDescent="0.15">
      <c r="A1015" s="12">
        <v>1012</v>
      </c>
      <c r="Q1015" s="24"/>
      <c r="BC1015" s="24"/>
      <c r="BV1015" s="24"/>
      <c r="CO1015" s="24"/>
    </row>
    <row r="1016" spans="1:93" ht="13.5" customHeight="1" x14ac:dyDescent="0.15">
      <c r="A1016" s="12">
        <v>1013</v>
      </c>
      <c r="Q1016" s="24"/>
      <c r="BC1016" s="24"/>
      <c r="BV1016" s="24"/>
      <c r="CO1016" s="24"/>
    </row>
    <row r="1017" spans="1:93" ht="13.5" customHeight="1" x14ac:dyDescent="0.15">
      <c r="A1017" s="12">
        <v>1014</v>
      </c>
      <c r="Q1017" s="24"/>
      <c r="BC1017" s="24"/>
      <c r="BV1017" s="24"/>
      <c r="CO1017" s="24"/>
    </row>
    <row r="1018" spans="1:93" ht="13.5" customHeight="1" x14ac:dyDescent="0.15">
      <c r="A1018" s="12">
        <v>1015</v>
      </c>
      <c r="Q1018" s="24"/>
      <c r="BC1018" s="24"/>
      <c r="BV1018" s="24"/>
      <c r="CO1018" s="24"/>
    </row>
    <row r="1019" spans="1:93" ht="13.5" customHeight="1" x14ac:dyDescent="0.15">
      <c r="A1019" s="12">
        <v>1016</v>
      </c>
      <c r="Q1019" s="24"/>
      <c r="BC1019" s="24"/>
      <c r="BV1019" s="24"/>
      <c r="CO1019" s="24"/>
    </row>
    <row r="1020" spans="1:93" ht="13.5" customHeight="1" x14ac:dyDescent="0.15">
      <c r="A1020" s="12">
        <v>1017</v>
      </c>
      <c r="Q1020" s="24"/>
      <c r="BC1020" s="24"/>
      <c r="BV1020" s="24"/>
      <c r="CO1020" s="24"/>
    </row>
    <row r="1021" spans="1:93" ht="13.5" customHeight="1" x14ac:dyDescent="0.15">
      <c r="A1021" s="12">
        <v>1018</v>
      </c>
      <c r="Q1021" s="24"/>
      <c r="BC1021" s="24"/>
      <c r="BV1021" s="24"/>
      <c r="CO1021" s="24"/>
    </row>
    <row r="1022" spans="1:93" ht="13.5" customHeight="1" x14ac:dyDescent="0.15">
      <c r="A1022" s="12">
        <v>1019</v>
      </c>
      <c r="Q1022" s="24"/>
      <c r="BC1022" s="24"/>
      <c r="BV1022" s="24"/>
      <c r="CO1022" s="24"/>
    </row>
    <row r="1023" spans="1:93" ht="13.5" customHeight="1" x14ac:dyDescent="0.15">
      <c r="A1023" s="12">
        <v>1020</v>
      </c>
      <c r="Q1023" s="24"/>
      <c r="BC1023" s="24"/>
      <c r="BV1023" s="24"/>
      <c r="CO1023" s="24"/>
    </row>
    <row r="1024" spans="1:93" ht="13.5" customHeight="1" x14ac:dyDescent="0.15">
      <c r="A1024" s="12">
        <v>1021</v>
      </c>
      <c r="Q1024" s="24"/>
      <c r="BC1024" s="24"/>
      <c r="BV1024" s="24"/>
      <c r="CO1024" s="24"/>
    </row>
    <row r="1025" spans="1:93" ht="13.5" customHeight="1" x14ac:dyDescent="0.15">
      <c r="A1025" s="12">
        <v>1022</v>
      </c>
      <c r="Q1025" s="24"/>
      <c r="BC1025" s="24"/>
      <c r="BV1025" s="24"/>
      <c r="CO1025" s="24"/>
    </row>
    <row r="1026" spans="1:93" ht="13.5" customHeight="1" x14ac:dyDescent="0.15">
      <c r="A1026" s="12">
        <v>1023</v>
      </c>
      <c r="Q1026" s="24"/>
      <c r="BC1026" s="24"/>
      <c r="BV1026" s="24"/>
      <c r="CO1026" s="24"/>
    </row>
    <row r="1027" spans="1:93" ht="13.5" customHeight="1" x14ac:dyDescent="0.15">
      <c r="A1027" s="12">
        <v>1024</v>
      </c>
      <c r="Q1027" s="24"/>
      <c r="BC1027" s="24"/>
      <c r="BV1027" s="24"/>
      <c r="CO1027" s="24"/>
    </row>
    <row r="1028" spans="1:93" ht="13.5" customHeight="1" x14ac:dyDescent="0.15">
      <c r="A1028" s="12">
        <v>1025</v>
      </c>
      <c r="Q1028" s="24"/>
      <c r="BC1028" s="24"/>
      <c r="BV1028" s="24"/>
      <c r="CO1028" s="24"/>
    </row>
    <row r="1029" spans="1:93" ht="13.5" customHeight="1" x14ac:dyDescent="0.15">
      <c r="A1029" s="12">
        <v>1026</v>
      </c>
      <c r="Q1029" s="24"/>
      <c r="BC1029" s="24"/>
      <c r="BV1029" s="24"/>
      <c r="CO1029" s="24"/>
    </row>
    <row r="1030" spans="1:93" ht="13.5" customHeight="1" x14ac:dyDescent="0.15">
      <c r="A1030" s="12">
        <v>1027</v>
      </c>
      <c r="Q1030" s="24"/>
      <c r="BC1030" s="24"/>
      <c r="BV1030" s="24"/>
      <c r="CO1030" s="24"/>
    </row>
    <row r="1031" spans="1:93" ht="13.5" customHeight="1" x14ac:dyDescent="0.15">
      <c r="A1031" s="12">
        <v>1028</v>
      </c>
      <c r="Q1031" s="24"/>
      <c r="BC1031" s="24"/>
      <c r="BV1031" s="24"/>
      <c r="CO1031" s="24"/>
    </row>
    <row r="1032" spans="1:93" ht="13.5" customHeight="1" x14ac:dyDescent="0.15">
      <c r="A1032" s="12">
        <v>1029</v>
      </c>
      <c r="Q1032" s="24"/>
      <c r="BC1032" s="24"/>
      <c r="BV1032" s="24"/>
      <c r="CO1032" s="24"/>
    </row>
    <row r="1033" spans="1:93" ht="13.5" customHeight="1" x14ac:dyDescent="0.15">
      <c r="A1033" s="12">
        <v>1030</v>
      </c>
      <c r="Q1033" s="24"/>
      <c r="BC1033" s="24"/>
      <c r="BV1033" s="24"/>
      <c r="CO1033" s="24"/>
    </row>
    <row r="1034" spans="1:93" ht="13.5" customHeight="1" x14ac:dyDescent="0.15">
      <c r="A1034" s="12">
        <v>1031</v>
      </c>
      <c r="Q1034" s="24"/>
      <c r="BC1034" s="24"/>
      <c r="BV1034" s="24"/>
      <c r="CO1034" s="24"/>
    </row>
    <row r="1035" spans="1:93" ht="13.5" customHeight="1" x14ac:dyDescent="0.15">
      <c r="A1035" s="12">
        <v>1032</v>
      </c>
      <c r="Q1035" s="24"/>
      <c r="BC1035" s="24"/>
      <c r="BV1035" s="24"/>
      <c r="CO1035" s="24"/>
    </row>
    <row r="1036" spans="1:93" ht="13.5" customHeight="1" x14ac:dyDescent="0.15">
      <c r="A1036" s="12">
        <v>1033</v>
      </c>
      <c r="Q1036" s="24"/>
      <c r="BC1036" s="24"/>
      <c r="BV1036" s="24"/>
      <c r="CO1036" s="24"/>
    </row>
    <row r="1037" spans="1:93" ht="13.5" customHeight="1" x14ac:dyDescent="0.15">
      <c r="A1037" s="12">
        <v>1034</v>
      </c>
      <c r="Q1037" s="24"/>
      <c r="BC1037" s="24"/>
      <c r="BV1037" s="24"/>
      <c r="CO1037" s="24"/>
    </row>
    <row r="1038" spans="1:93" ht="13.5" customHeight="1" x14ac:dyDescent="0.15">
      <c r="A1038" s="12">
        <v>1035</v>
      </c>
      <c r="Q1038" s="24"/>
      <c r="BC1038" s="24"/>
      <c r="BV1038" s="24"/>
      <c r="CO1038" s="24"/>
    </row>
    <row r="1039" spans="1:93" ht="13.5" customHeight="1" x14ac:dyDescent="0.15">
      <c r="A1039" s="12">
        <v>1036</v>
      </c>
      <c r="Q1039" s="24"/>
      <c r="BC1039" s="24"/>
      <c r="BV1039" s="24"/>
      <c r="CO1039" s="24"/>
    </row>
    <row r="1040" spans="1:93" ht="13.5" customHeight="1" x14ac:dyDescent="0.15">
      <c r="A1040" s="12">
        <v>1037</v>
      </c>
      <c r="Q1040" s="24"/>
      <c r="BC1040" s="24"/>
      <c r="BV1040" s="24"/>
      <c r="CO1040" s="24"/>
    </row>
    <row r="1041" spans="1:93" ht="13.5" customHeight="1" x14ac:dyDescent="0.15">
      <c r="A1041" s="12">
        <v>1038</v>
      </c>
      <c r="Q1041" s="24"/>
      <c r="BC1041" s="24"/>
      <c r="BV1041" s="24"/>
      <c r="CO1041" s="24"/>
    </row>
    <row r="1042" spans="1:93" ht="13.5" customHeight="1" x14ac:dyDescent="0.15">
      <c r="A1042" s="12">
        <v>1039</v>
      </c>
      <c r="Q1042" s="24"/>
      <c r="BC1042" s="24"/>
      <c r="BV1042" s="24"/>
      <c r="CO1042" s="24"/>
    </row>
    <row r="1043" spans="1:93" ht="13.5" customHeight="1" x14ac:dyDescent="0.15">
      <c r="A1043" s="12">
        <v>1040</v>
      </c>
      <c r="Q1043" s="24"/>
      <c r="BC1043" s="24"/>
      <c r="BV1043" s="24"/>
      <c r="CO1043" s="24"/>
    </row>
    <row r="1044" spans="1:93" ht="13.5" customHeight="1" x14ac:dyDescent="0.15">
      <c r="A1044" s="12">
        <v>1041</v>
      </c>
      <c r="Q1044" s="24"/>
      <c r="BC1044" s="24"/>
      <c r="BV1044" s="24"/>
      <c r="CO1044" s="24"/>
    </row>
    <row r="1045" spans="1:93" ht="13.5" customHeight="1" x14ac:dyDescent="0.15">
      <c r="A1045" s="12">
        <v>1042</v>
      </c>
      <c r="Q1045" s="24"/>
      <c r="BC1045" s="24"/>
      <c r="BV1045" s="24"/>
      <c r="CO1045" s="24"/>
    </row>
    <row r="1046" spans="1:93" ht="13.5" customHeight="1" x14ac:dyDescent="0.15">
      <c r="A1046" s="12">
        <v>1043</v>
      </c>
      <c r="Q1046" s="24"/>
      <c r="BC1046" s="24"/>
      <c r="BV1046" s="24"/>
      <c r="CO1046" s="24"/>
    </row>
    <row r="1047" spans="1:93" ht="13.5" customHeight="1" x14ac:dyDescent="0.15">
      <c r="A1047" s="12">
        <v>1044</v>
      </c>
      <c r="Q1047" s="24"/>
      <c r="BC1047" s="24"/>
      <c r="BV1047" s="24"/>
      <c r="CO1047" s="24"/>
    </row>
    <row r="1048" spans="1:93" ht="13.5" customHeight="1" x14ac:dyDescent="0.15">
      <c r="A1048" s="12">
        <v>1045</v>
      </c>
      <c r="Q1048" s="24"/>
      <c r="BC1048" s="24"/>
      <c r="BV1048" s="24"/>
      <c r="CO1048" s="24"/>
    </row>
    <row r="1049" spans="1:93" ht="13.5" customHeight="1" x14ac:dyDescent="0.15">
      <c r="A1049" s="12">
        <v>1046</v>
      </c>
      <c r="Q1049" s="24"/>
      <c r="BC1049" s="24"/>
      <c r="BV1049" s="24"/>
      <c r="CO1049" s="24"/>
    </row>
    <row r="1050" spans="1:93" ht="13.5" customHeight="1" x14ac:dyDescent="0.15">
      <c r="A1050" s="12">
        <v>1047</v>
      </c>
      <c r="Q1050" s="24"/>
      <c r="BC1050" s="24"/>
      <c r="BV1050" s="24"/>
      <c r="CO1050" s="24"/>
    </row>
    <row r="1051" spans="1:93" ht="13.5" customHeight="1" x14ac:dyDescent="0.15">
      <c r="A1051" s="12">
        <v>1048</v>
      </c>
      <c r="Q1051" s="24"/>
      <c r="BC1051" s="24"/>
      <c r="BV1051" s="24"/>
      <c r="CO1051" s="24"/>
    </row>
    <row r="1052" spans="1:93" ht="13.5" customHeight="1" x14ac:dyDescent="0.15">
      <c r="A1052" s="12">
        <v>1049</v>
      </c>
      <c r="Q1052" s="24"/>
      <c r="BC1052" s="24"/>
      <c r="BV1052" s="24"/>
      <c r="CO1052" s="24"/>
    </row>
    <row r="1053" spans="1:93" ht="13.5" customHeight="1" x14ac:dyDescent="0.15">
      <c r="A1053" s="12">
        <v>1050</v>
      </c>
      <c r="Q1053" s="24"/>
      <c r="BC1053" s="24"/>
      <c r="BV1053" s="24"/>
      <c r="CO1053" s="24"/>
    </row>
    <row r="1054" spans="1:93" ht="13.5" customHeight="1" x14ac:dyDescent="0.15">
      <c r="A1054" s="12">
        <v>1051</v>
      </c>
      <c r="Q1054" s="24"/>
      <c r="BC1054" s="24"/>
      <c r="BV1054" s="24"/>
      <c r="CO1054" s="24"/>
    </row>
    <row r="1055" spans="1:93" ht="13.5" customHeight="1" x14ac:dyDescent="0.15">
      <c r="A1055" s="12">
        <v>1052</v>
      </c>
      <c r="Q1055" s="24"/>
      <c r="BC1055" s="24"/>
      <c r="BV1055" s="24"/>
      <c r="CO1055" s="24"/>
    </row>
    <row r="1056" spans="1:93" ht="13.5" customHeight="1" x14ac:dyDescent="0.15">
      <c r="A1056" s="12">
        <v>1053</v>
      </c>
      <c r="Q1056" s="24"/>
      <c r="BC1056" s="24"/>
      <c r="BV1056" s="24"/>
      <c r="CO1056" s="24"/>
    </row>
    <row r="1057" spans="1:93" ht="13.5" customHeight="1" x14ac:dyDescent="0.15">
      <c r="A1057" s="12">
        <v>1054</v>
      </c>
      <c r="Q1057" s="24"/>
      <c r="BC1057" s="24"/>
      <c r="BV1057" s="24"/>
      <c r="CO1057" s="24"/>
    </row>
    <row r="1058" spans="1:93" ht="13.5" customHeight="1" x14ac:dyDescent="0.15">
      <c r="A1058" s="12">
        <v>1055</v>
      </c>
      <c r="Q1058" s="24"/>
      <c r="BC1058" s="24"/>
      <c r="BV1058" s="24"/>
      <c r="CO1058" s="24"/>
    </row>
    <row r="1059" spans="1:93" ht="13.5" customHeight="1" x14ac:dyDescent="0.15">
      <c r="A1059" s="12">
        <v>1056</v>
      </c>
      <c r="Q1059" s="24"/>
      <c r="BC1059" s="24"/>
      <c r="BV1059" s="24"/>
      <c r="CO1059" s="24"/>
    </row>
    <row r="1060" spans="1:93" ht="13.5" customHeight="1" x14ac:dyDescent="0.15">
      <c r="A1060" s="12">
        <v>1057</v>
      </c>
      <c r="Q1060" s="24"/>
      <c r="BC1060" s="24"/>
      <c r="BV1060" s="24"/>
      <c r="CO1060" s="24"/>
    </row>
    <row r="1061" spans="1:93" ht="13.5" customHeight="1" x14ac:dyDescent="0.15">
      <c r="A1061" s="12">
        <v>1058</v>
      </c>
      <c r="Q1061" s="24"/>
      <c r="BC1061" s="24"/>
      <c r="BV1061" s="24"/>
      <c r="CO1061" s="24"/>
    </row>
    <row r="1062" spans="1:93" ht="13.5" customHeight="1" x14ac:dyDescent="0.15">
      <c r="A1062" s="12">
        <v>1059</v>
      </c>
      <c r="Q1062" s="24"/>
      <c r="BC1062" s="24"/>
      <c r="BV1062" s="24"/>
      <c r="CO1062" s="24"/>
    </row>
    <row r="1063" spans="1:93" ht="13.5" customHeight="1" x14ac:dyDescent="0.15">
      <c r="A1063" s="12">
        <v>1060</v>
      </c>
      <c r="Q1063" s="24"/>
      <c r="BC1063" s="24"/>
      <c r="BV1063" s="24"/>
      <c r="CO1063" s="24"/>
    </row>
    <row r="1064" spans="1:93" ht="13.5" customHeight="1" x14ac:dyDescent="0.15">
      <c r="A1064" s="12">
        <v>1061</v>
      </c>
      <c r="Q1064" s="24"/>
      <c r="BC1064" s="24"/>
      <c r="BV1064" s="24"/>
      <c r="CO1064" s="24"/>
    </row>
    <row r="1065" spans="1:93" ht="13.5" customHeight="1" x14ac:dyDescent="0.15">
      <c r="A1065" s="12">
        <v>1062</v>
      </c>
      <c r="Q1065" s="24"/>
      <c r="BC1065" s="24"/>
      <c r="BV1065" s="24"/>
      <c r="CO1065" s="24"/>
    </row>
    <row r="1066" spans="1:93" ht="13.5" customHeight="1" x14ac:dyDescent="0.15">
      <c r="A1066" s="12">
        <v>1063</v>
      </c>
      <c r="Q1066" s="24"/>
      <c r="BC1066" s="24"/>
      <c r="BV1066" s="24"/>
      <c r="CO1066" s="24"/>
    </row>
    <row r="1067" spans="1:93" ht="13.5" customHeight="1" x14ac:dyDescent="0.15">
      <c r="A1067" s="12">
        <v>1064</v>
      </c>
      <c r="Q1067" s="24"/>
      <c r="BC1067" s="24"/>
      <c r="BV1067" s="24"/>
      <c r="CO1067" s="24"/>
    </row>
    <row r="1068" spans="1:93" ht="13.5" customHeight="1" x14ac:dyDescent="0.15">
      <c r="A1068" s="12">
        <v>1065</v>
      </c>
      <c r="Q1068" s="24"/>
      <c r="BC1068" s="24"/>
      <c r="BV1068" s="24"/>
      <c r="CO1068" s="24"/>
    </row>
    <row r="1069" spans="1:93" ht="13.5" customHeight="1" x14ac:dyDescent="0.15">
      <c r="A1069" s="12">
        <v>1066</v>
      </c>
      <c r="Q1069" s="24"/>
      <c r="BC1069" s="24"/>
      <c r="BV1069" s="24"/>
      <c r="CO1069" s="24"/>
    </row>
    <row r="1070" spans="1:93" ht="13.5" customHeight="1" x14ac:dyDescent="0.15">
      <c r="A1070" s="12">
        <v>1067</v>
      </c>
      <c r="Q1070" s="24"/>
      <c r="BC1070" s="24"/>
      <c r="BV1070" s="24"/>
      <c r="CO1070" s="24"/>
    </row>
    <row r="1071" spans="1:93" ht="13.5" customHeight="1" x14ac:dyDescent="0.15">
      <c r="A1071" s="12">
        <v>1068</v>
      </c>
      <c r="Q1071" s="24"/>
      <c r="BC1071" s="24"/>
      <c r="BV1071" s="24"/>
      <c r="CO1071" s="24"/>
    </row>
    <row r="1072" spans="1:93" ht="13.5" customHeight="1" x14ac:dyDescent="0.15">
      <c r="A1072" s="12">
        <v>1069</v>
      </c>
      <c r="Q1072" s="24"/>
      <c r="BC1072" s="24"/>
      <c r="BV1072" s="24"/>
      <c r="CO1072" s="24"/>
    </row>
    <row r="1073" spans="1:93" ht="13.5" customHeight="1" x14ac:dyDescent="0.15">
      <c r="A1073" s="12">
        <v>1070</v>
      </c>
      <c r="Q1073" s="24"/>
      <c r="BC1073" s="24"/>
      <c r="BV1073" s="24"/>
      <c r="CO1073" s="24"/>
    </row>
    <row r="1074" spans="1:93" ht="13.5" customHeight="1" x14ac:dyDescent="0.15">
      <c r="A1074" s="12">
        <v>1071</v>
      </c>
      <c r="Q1074" s="24"/>
      <c r="BC1074" s="24"/>
      <c r="BV1074" s="24"/>
      <c r="CO1074" s="24"/>
    </row>
    <row r="1075" spans="1:93" ht="13.5" customHeight="1" x14ac:dyDescent="0.15">
      <c r="A1075" s="12">
        <v>1072</v>
      </c>
      <c r="Q1075" s="24"/>
      <c r="BC1075" s="24"/>
      <c r="BV1075" s="24"/>
      <c r="CO1075" s="24"/>
    </row>
    <row r="1076" spans="1:93" ht="13.5" customHeight="1" x14ac:dyDescent="0.15">
      <c r="A1076" s="12">
        <v>1073</v>
      </c>
      <c r="Q1076" s="24"/>
      <c r="BC1076" s="24"/>
      <c r="BV1076" s="24"/>
      <c r="CO1076" s="24"/>
    </row>
    <row r="1077" spans="1:93" ht="13.5" customHeight="1" x14ac:dyDescent="0.15">
      <c r="A1077" s="12">
        <v>1074</v>
      </c>
      <c r="Q1077" s="24"/>
      <c r="BC1077" s="24"/>
      <c r="BV1077" s="24"/>
      <c r="CO1077" s="24"/>
    </row>
    <row r="1078" spans="1:93" ht="13.5" customHeight="1" x14ac:dyDescent="0.15">
      <c r="A1078" s="12">
        <v>1075</v>
      </c>
      <c r="Q1078" s="24"/>
      <c r="BC1078" s="24"/>
      <c r="BV1078" s="24"/>
      <c r="CO1078" s="24"/>
    </row>
    <row r="1079" spans="1:93" ht="13.5" customHeight="1" x14ac:dyDescent="0.15">
      <c r="A1079" s="12">
        <v>1076</v>
      </c>
      <c r="Q1079" s="24"/>
      <c r="BC1079" s="24"/>
      <c r="BV1079" s="24"/>
      <c r="CO1079" s="24"/>
    </row>
    <row r="1080" spans="1:93" ht="13.5" customHeight="1" x14ac:dyDescent="0.15">
      <c r="A1080" s="12">
        <v>1077</v>
      </c>
      <c r="Q1080" s="24"/>
      <c r="BC1080" s="24"/>
      <c r="BV1080" s="24"/>
      <c r="CO1080" s="24"/>
    </row>
    <row r="1081" spans="1:93" ht="13.5" customHeight="1" x14ac:dyDescent="0.15">
      <c r="A1081" s="12">
        <v>1078</v>
      </c>
      <c r="Q1081" s="24"/>
      <c r="BC1081" s="24"/>
      <c r="BV1081" s="24"/>
      <c r="CO1081" s="24"/>
    </row>
    <row r="1082" spans="1:93" ht="13.5" customHeight="1" x14ac:dyDescent="0.15">
      <c r="A1082" s="12">
        <v>1079</v>
      </c>
      <c r="Q1082" s="24"/>
      <c r="BC1082" s="24"/>
      <c r="BV1082" s="24"/>
      <c r="CO1082" s="24"/>
    </row>
    <row r="1083" spans="1:93" ht="13.5" customHeight="1" x14ac:dyDescent="0.15">
      <c r="A1083" s="12">
        <v>1080</v>
      </c>
      <c r="Q1083" s="24"/>
      <c r="BC1083" s="24"/>
      <c r="BV1083" s="24"/>
      <c r="CO1083" s="24"/>
    </row>
    <row r="1084" spans="1:93" ht="13.5" customHeight="1" x14ac:dyDescent="0.15">
      <c r="A1084" s="12">
        <v>1081</v>
      </c>
      <c r="Q1084" s="24"/>
      <c r="BC1084" s="24"/>
      <c r="BV1084" s="24"/>
      <c r="CO1084" s="24"/>
    </row>
    <row r="1085" spans="1:93" ht="13.5" customHeight="1" x14ac:dyDescent="0.15">
      <c r="A1085" s="12">
        <v>1082</v>
      </c>
      <c r="Q1085" s="24"/>
      <c r="BC1085" s="24"/>
      <c r="BV1085" s="24"/>
      <c r="CO1085" s="24"/>
    </row>
    <row r="1086" spans="1:93" ht="13.5" customHeight="1" x14ac:dyDescent="0.15">
      <c r="A1086" s="12">
        <v>1083</v>
      </c>
      <c r="Q1086" s="24"/>
      <c r="BC1086" s="24"/>
      <c r="BV1086" s="24"/>
      <c r="CO1086" s="24"/>
    </row>
    <row r="1087" spans="1:93" ht="13.5" customHeight="1" x14ac:dyDescent="0.15">
      <c r="A1087" s="12">
        <v>1084</v>
      </c>
      <c r="Q1087" s="24"/>
      <c r="BC1087" s="24"/>
      <c r="BV1087" s="24"/>
      <c r="CO1087" s="24"/>
    </row>
    <row r="1088" spans="1:93" ht="13.5" customHeight="1" x14ac:dyDescent="0.15">
      <c r="A1088" s="12">
        <v>1085</v>
      </c>
      <c r="Q1088" s="24"/>
      <c r="BC1088" s="24"/>
      <c r="BV1088" s="24"/>
      <c r="CO1088" s="24"/>
    </row>
    <row r="1089" spans="1:93" ht="13.5" customHeight="1" x14ac:dyDescent="0.15">
      <c r="A1089" s="12">
        <v>1086</v>
      </c>
      <c r="Q1089" s="24"/>
      <c r="BC1089" s="24"/>
      <c r="BV1089" s="24"/>
      <c r="CO1089" s="24"/>
    </row>
    <row r="1090" spans="1:93" ht="13.5" customHeight="1" x14ac:dyDescent="0.15">
      <c r="A1090" s="12">
        <v>1087</v>
      </c>
      <c r="Q1090" s="24"/>
      <c r="BC1090" s="24"/>
      <c r="BV1090" s="24"/>
      <c r="CO1090" s="24"/>
    </row>
    <row r="1091" spans="1:93" ht="13.5" customHeight="1" x14ac:dyDescent="0.15">
      <c r="A1091" s="12">
        <v>1088</v>
      </c>
      <c r="Q1091" s="24"/>
      <c r="BC1091" s="24"/>
      <c r="BV1091" s="24"/>
      <c r="CO1091" s="24"/>
    </row>
    <row r="1092" spans="1:93" ht="13.5" customHeight="1" x14ac:dyDescent="0.15">
      <c r="A1092" s="12">
        <v>1089</v>
      </c>
      <c r="Q1092" s="24"/>
      <c r="BC1092" s="24"/>
      <c r="BV1092" s="24"/>
      <c r="CO1092" s="24"/>
    </row>
    <row r="1093" spans="1:93" ht="13.5" customHeight="1" x14ac:dyDescent="0.15">
      <c r="A1093" s="12">
        <v>1090</v>
      </c>
      <c r="Q1093" s="24"/>
      <c r="BC1093" s="24"/>
      <c r="BV1093" s="24"/>
      <c r="CO1093" s="24"/>
    </row>
    <row r="1094" spans="1:93" ht="13.5" customHeight="1" x14ac:dyDescent="0.15">
      <c r="A1094" s="12">
        <v>1091</v>
      </c>
      <c r="Q1094" s="24"/>
      <c r="BC1094" s="24"/>
      <c r="BV1094" s="24"/>
      <c r="CO1094" s="24"/>
    </row>
    <row r="1095" spans="1:93" ht="13.5" customHeight="1" x14ac:dyDescent="0.15">
      <c r="A1095" s="12">
        <v>1092</v>
      </c>
      <c r="Q1095" s="24"/>
      <c r="BC1095" s="24"/>
      <c r="BV1095" s="24"/>
      <c r="CO1095" s="24"/>
    </row>
    <row r="1096" spans="1:93" ht="13.5" customHeight="1" x14ac:dyDescent="0.15">
      <c r="A1096" s="12">
        <v>1093</v>
      </c>
      <c r="Q1096" s="24"/>
      <c r="BC1096" s="24"/>
      <c r="BV1096" s="24"/>
      <c r="CO1096" s="24"/>
    </row>
    <row r="1097" spans="1:93" ht="13.5" customHeight="1" x14ac:dyDescent="0.15">
      <c r="A1097" s="12">
        <v>1094</v>
      </c>
      <c r="Q1097" s="24"/>
      <c r="BC1097" s="24"/>
      <c r="BV1097" s="24"/>
      <c r="CO1097" s="24"/>
    </row>
    <row r="1098" spans="1:93" ht="13.5" customHeight="1" x14ac:dyDescent="0.15">
      <c r="A1098" s="12">
        <v>1095</v>
      </c>
      <c r="Q1098" s="24"/>
      <c r="BC1098" s="24"/>
      <c r="BV1098" s="24"/>
      <c r="CO1098" s="24"/>
    </row>
    <row r="1099" spans="1:93" ht="13.5" customHeight="1" x14ac:dyDescent="0.15">
      <c r="A1099" s="12">
        <v>1096</v>
      </c>
      <c r="Q1099" s="24"/>
      <c r="BC1099" s="24"/>
      <c r="BV1099" s="24"/>
      <c r="CO1099" s="24"/>
    </row>
    <row r="1100" spans="1:93" ht="13.5" customHeight="1" x14ac:dyDescent="0.15">
      <c r="A1100" s="12">
        <v>1097</v>
      </c>
      <c r="Q1100" s="24"/>
      <c r="BC1100" s="24"/>
      <c r="BV1100" s="24"/>
      <c r="CO1100" s="24"/>
    </row>
    <row r="1101" spans="1:93" ht="13.5" customHeight="1" x14ac:dyDescent="0.15">
      <c r="A1101" s="12">
        <v>1098</v>
      </c>
      <c r="Q1101" s="24"/>
      <c r="BC1101" s="24"/>
      <c r="BV1101" s="24"/>
      <c r="CO1101" s="24"/>
    </row>
    <row r="1102" spans="1:93" ht="13.5" customHeight="1" x14ac:dyDescent="0.15">
      <c r="A1102" s="12">
        <v>1099</v>
      </c>
      <c r="Q1102" s="24"/>
      <c r="BC1102" s="24"/>
      <c r="BV1102" s="24"/>
      <c r="CO1102" s="24"/>
    </row>
    <row r="1103" spans="1:93" ht="13.5" customHeight="1" x14ac:dyDescent="0.15">
      <c r="A1103" s="12">
        <v>1100</v>
      </c>
      <c r="Q1103" s="24"/>
      <c r="BC1103" s="24"/>
      <c r="BV1103" s="24"/>
      <c r="CO1103" s="24"/>
    </row>
    <row r="1104" spans="1:93" ht="13.5" customHeight="1" x14ac:dyDescent="0.15">
      <c r="A1104" s="12">
        <v>1101</v>
      </c>
      <c r="Q1104" s="24"/>
      <c r="BC1104" s="24"/>
      <c r="BV1104" s="24"/>
      <c r="CO1104" s="24"/>
    </row>
    <row r="1105" spans="1:93" ht="13.5" customHeight="1" x14ac:dyDescent="0.15">
      <c r="A1105" s="12">
        <v>1102</v>
      </c>
      <c r="Q1105" s="24"/>
      <c r="BC1105" s="24"/>
      <c r="BV1105" s="24"/>
      <c r="CO1105" s="24"/>
    </row>
    <row r="1106" spans="1:93" ht="13.5" customHeight="1" x14ac:dyDescent="0.15">
      <c r="A1106" s="12">
        <v>1103</v>
      </c>
      <c r="Q1106" s="24"/>
      <c r="BC1106" s="24"/>
      <c r="BV1106" s="24"/>
      <c r="CO1106" s="24"/>
    </row>
    <row r="1107" spans="1:93" ht="13.5" customHeight="1" x14ac:dyDescent="0.15">
      <c r="A1107" s="12">
        <v>1104</v>
      </c>
      <c r="Q1107" s="24"/>
      <c r="BC1107" s="24"/>
      <c r="BV1107" s="24"/>
      <c r="CO1107" s="24"/>
    </row>
    <row r="1108" spans="1:93" ht="13.5" customHeight="1" x14ac:dyDescent="0.15">
      <c r="A1108" s="12">
        <v>1105</v>
      </c>
      <c r="Q1108" s="24"/>
      <c r="BC1108" s="24"/>
      <c r="BV1108" s="24"/>
      <c r="CO1108" s="24"/>
    </row>
    <row r="1109" spans="1:93" ht="13.5" customHeight="1" x14ac:dyDescent="0.15">
      <c r="A1109" s="12">
        <v>1106</v>
      </c>
      <c r="Q1109" s="24"/>
      <c r="BC1109" s="24"/>
      <c r="BV1109" s="24"/>
      <c r="CO1109" s="24"/>
    </row>
    <row r="1110" spans="1:93" ht="13.5" customHeight="1" x14ac:dyDescent="0.15">
      <c r="A1110" s="12">
        <v>1107</v>
      </c>
      <c r="Q1110" s="24"/>
      <c r="BC1110" s="24"/>
      <c r="BV1110" s="24"/>
      <c r="CO1110" s="24"/>
    </row>
    <row r="1111" spans="1:93" ht="13.5" customHeight="1" x14ac:dyDescent="0.15">
      <c r="A1111" s="12">
        <v>1108</v>
      </c>
      <c r="Q1111" s="24"/>
      <c r="BC1111" s="24"/>
      <c r="BV1111" s="24"/>
      <c r="CO1111" s="24"/>
    </row>
    <row r="1112" spans="1:93" ht="13.5" customHeight="1" x14ac:dyDescent="0.15">
      <c r="A1112" s="12">
        <v>1109</v>
      </c>
      <c r="Q1112" s="24"/>
      <c r="BC1112" s="24"/>
      <c r="BV1112" s="24"/>
      <c r="CO1112" s="24"/>
    </row>
    <row r="1113" spans="1:93" ht="13.5" customHeight="1" x14ac:dyDescent="0.15">
      <c r="A1113" s="12">
        <v>1110</v>
      </c>
      <c r="Q1113" s="24"/>
      <c r="BC1113" s="24"/>
      <c r="BV1113" s="24"/>
      <c r="CO1113" s="24"/>
    </row>
    <row r="1114" spans="1:93" ht="13.5" customHeight="1" x14ac:dyDescent="0.15">
      <c r="A1114" s="12">
        <v>1111</v>
      </c>
      <c r="Q1114" s="24"/>
      <c r="BC1114" s="24"/>
      <c r="BV1114" s="24"/>
      <c r="CO1114" s="24"/>
    </row>
    <row r="1115" spans="1:93" ht="13.5" customHeight="1" x14ac:dyDescent="0.15">
      <c r="A1115" s="12">
        <v>1112</v>
      </c>
      <c r="Q1115" s="24"/>
      <c r="BC1115" s="24"/>
      <c r="BV1115" s="24"/>
      <c r="CO1115" s="24"/>
    </row>
    <row r="1116" spans="1:93" ht="13.5" customHeight="1" x14ac:dyDescent="0.15">
      <c r="A1116" s="12">
        <v>1113</v>
      </c>
      <c r="Q1116" s="24"/>
      <c r="BC1116" s="24"/>
      <c r="BV1116" s="24"/>
      <c r="CO1116" s="24"/>
    </row>
    <row r="1117" spans="1:93" ht="13.5" customHeight="1" x14ac:dyDescent="0.15">
      <c r="A1117" s="12">
        <v>1114</v>
      </c>
      <c r="Q1117" s="24"/>
      <c r="BC1117" s="24"/>
      <c r="BV1117" s="24"/>
      <c r="CO1117" s="24"/>
    </row>
    <row r="1118" spans="1:93" ht="13.5" customHeight="1" x14ac:dyDescent="0.15">
      <c r="A1118" s="12">
        <v>1115</v>
      </c>
      <c r="Q1118" s="24"/>
      <c r="BC1118" s="24"/>
      <c r="BV1118" s="24"/>
      <c r="CO1118" s="24"/>
    </row>
    <row r="1119" spans="1:93" ht="13.5" customHeight="1" x14ac:dyDescent="0.15">
      <c r="A1119" s="12">
        <v>1116</v>
      </c>
      <c r="Q1119" s="24"/>
      <c r="BC1119" s="24"/>
      <c r="BV1119" s="24"/>
      <c r="CO1119" s="24"/>
    </row>
    <row r="1120" spans="1:93" ht="13.5" customHeight="1" x14ac:dyDescent="0.15">
      <c r="A1120" s="12">
        <v>1117</v>
      </c>
      <c r="Q1120" s="24"/>
      <c r="BC1120" s="24"/>
      <c r="BV1120" s="24"/>
      <c r="CO1120" s="24"/>
    </row>
    <row r="1121" spans="1:93" ht="13.5" customHeight="1" x14ac:dyDescent="0.15">
      <c r="A1121" s="12">
        <v>1118</v>
      </c>
      <c r="Q1121" s="24"/>
      <c r="BC1121" s="24"/>
      <c r="BV1121" s="24"/>
      <c r="CO1121" s="24"/>
    </row>
    <row r="1122" spans="1:93" ht="13.5" customHeight="1" x14ac:dyDescent="0.15">
      <c r="A1122" s="12">
        <v>1119</v>
      </c>
      <c r="Q1122" s="24"/>
      <c r="BC1122" s="24"/>
      <c r="BV1122" s="24"/>
      <c r="CO1122" s="24"/>
    </row>
    <row r="1123" spans="1:93" ht="13.5" customHeight="1" x14ac:dyDescent="0.15">
      <c r="A1123" s="12">
        <v>1120</v>
      </c>
      <c r="Q1123" s="24"/>
      <c r="BC1123" s="24"/>
      <c r="BV1123" s="24"/>
      <c r="CO1123" s="24"/>
    </row>
    <row r="1124" spans="1:93" ht="13.5" customHeight="1" x14ac:dyDescent="0.15">
      <c r="A1124" s="12">
        <v>1121</v>
      </c>
      <c r="Q1124" s="24"/>
      <c r="BC1124" s="24"/>
      <c r="BV1124" s="24"/>
      <c r="CO1124" s="24"/>
    </row>
    <row r="1125" spans="1:93" ht="13.5" customHeight="1" x14ac:dyDescent="0.15">
      <c r="A1125" s="12">
        <v>1122</v>
      </c>
      <c r="Q1125" s="24"/>
      <c r="BC1125" s="24"/>
      <c r="BV1125" s="24"/>
      <c r="CO1125" s="24"/>
    </row>
    <row r="1126" spans="1:93" ht="13.5" customHeight="1" x14ac:dyDescent="0.15">
      <c r="A1126" s="12">
        <v>1123</v>
      </c>
      <c r="Q1126" s="24"/>
      <c r="BC1126" s="24"/>
      <c r="BV1126" s="24"/>
      <c r="CO1126" s="24"/>
    </row>
    <row r="1127" spans="1:93" ht="13.5" customHeight="1" x14ac:dyDescent="0.15">
      <c r="A1127" s="12">
        <v>1124</v>
      </c>
      <c r="Q1127" s="24"/>
      <c r="BC1127" s="24"/>
      <c r="BV1127" s="24"/>
      <c r="CO1127" s="24"/>
    </row>
    <row r="1128" spans="1:93" ht="13.5" customHeight="1" x14ac:dyDescent="0.15">
      <c r="A1128" s="12">
        <v>1125</v>
      </c>
      <c r="Q1128" s="24"/>
      <c r="BC1128" s="24"/>
      <c r="BV1128" s="24"/>
      <c r="CO1128" s="24"/>
    </row>
    <row r="1129" spans="1:93" ht="13.5" customHeight="1" x14ac:dyDescent="0.15">
      <c r="A1129" s="12">
        <v>1126</v>
      </c>
      <c r="Q1129" s="24"/>
      <c r="BC1129" s="24"/>
      <c r="BV1129" s="24"/>
      <c r="CO1129" s="24"/>
    </row>
    <row r="1130" spans="1:93" ht="13.5" customHeight="1" x14ac:dyDescent="0.15">
      <c r="A1130" s="12">
        <v>1127</v>
      </c>
      <c r="Q1130" s="24"/>
      <c r="BC1130" s="24"/>
      <c r="BV1130" s="24"/>
      <c r="CO1130" s="24"/>
    </row>
    <row r="1131" spans="1:93" ht="13.5" customHeight="1" x14ac:dyDescent="0.15">
      <c r="A1131" s="12">
        <v>1128</v>
      </c>
      <c r="Q1131" s="24"/>
      <c r="BC1131" s="24"/>
      <c r="BV1131" s="24"/>
      <c r="CO1131" s="24"/>
    </row>
    <row r="1132" spans="1:93" ht="13.5" customHeight="1" x14ac:dyDescent="0.15">
      <c r="A1132" s="12">
        <v>1129</v>
      </c>
      <c r="Q1132" s="24"/>
      <c r="BC1132" s="24"/>
      <c r="BV1132" s="24"/>
      <c r="CO1132" s="24"/>
    </row>
    <row r="1133" spans="1:93" ht="13.5" customHeight="1" x14ac:dyDescent="0.15">
      <c r="A1133" s="12">
        <v>1130</v>
      </c>
      <c r="Q1133" s="24"/>
      <c r="BC1133" s="24"/>
      <c r="BV1133" s="24"/>
      <c r="CO1133" s="24"/>
    </row>
    <row r="1134" spans="1:93" ht="13.5" customHeight="1" x14ac:dyDescent="0.15">
      <c r="A1134" s="12">
        <v>1131</v>
      </c>
      <c r="Q1134" s="24"/>
      <c r="BC1134" s="24"/>
      <c r="BV1134" s="24"/>
      <c r="CO1134" s="24"/>
    </row>
    <row r="1135" spans="1:93" ht="13.5" customHeight="1" x14ac:dyDescent="0.15">
      <c r="A1135" s="12">
        <v>1132</v>
      </c>
      <c r="Q1135" s="24"/>
      <c r="BC1135" s="24"/>
      <c r="BV1135" s="24"/>
      <c r="CO1135" s="24"/>
    </row>
    <row r="1136" spans="1:93" ht="13.5" customHeight="1" x14ac:dyDescent="0.15">
      <c r="A1136" s="12">
        <v>1133</v>
      </c>
      <c r="Q1136" s="24"/>
      <c r="BC1136" s="24"/>
      <c r="BV1136" s="24"/>
      <c r="CO1136" s="24"/>
    </row>
    <row r="1137" spans="1:93" ht="13.5" customHeight="1" x14ac:dyDescent="0.15">
      <c r="A1137" s="12">
        <v>1134</v>
      </c>
      <c r="Q1137" s="24"/>
      <c r="BC1137" s="24"/>
      <c r="BV1137" s="24"/>
      <c r="CO1137" s="24"/>
    </row>
    <row r="1138" spans="1:93" ht="13.5" customHeight="1" x14ac:dyDescent="0.15">
      <c r="A1138" s="12">
        <v>1135</v>
      </c>
      <c r="Q1138" s="24"/>
      <c r="BC1138" s="24"/>
      <c r="BV1138" s="24"/>
      <c r="CO1138" s="24"/>
    </row>
    <row r="1139" spans="1:93" ht="13.5" customHeight="1" x14ac:dyDescent="0.15">
      <c r="A1139" s="12">
        <v>1136</v>
      </c>
      <c r="Q1139" s="24"/>
      <c r="BC1139" s="24"/>
      <c r="BV1139" s="24"/>
      <c r="CO1139" s="24"/>
    </row>
    <row r="1140" spans="1:93" ht="13.5" customHeight="1" x14ac:dyDescent="0.15">
      <c r="A1140" s="12">
        <v>1137</v>
      </c>
      <c r="Q1140" s="24"/>
      <c r="BC1140" s="24"/>
      <c r="BV1140" s="24"/>
      <c r="CO1140" s="24"/>
    </row>
    <row r="1141" spans="1:93" ht="13.5" customHeight="1" x14ac:dyDescent="0.15">
      <c r="A1141" s="12">
        <v>1138</v>
      </c>
      <c r="Q1141" s="24"/>
      <c r="BC1141" s="24"/>
      <c r="BV1141" s="24"/>
      <c r="CO1141" s="24"/>
    </row>
    <row r="1142" spans="1:93" ht="13.5" customHeight="1" x14ac:dyDescent="0.15">
      <c r="A1142" s="12">
        <v>1139</v>
      </c>
      <c r="Q1142" s="24"/>
      <c r="BC1142" s="24"/>
      <c r="BV1142" s="24"/>
      <c r="CO1142" s="24"/>
    </row>
    <row r="1143" spans="1:93" ht="13.5" customHeight="1" x14ac:dyDescent="0.15">
      <c r="A1143" s="12">
        <v>1140</v>
      </c>
      <c r="Q1143" s="24"/>
      <c r="BC1143" s="24"/>
      <c r="BV1143" s="24"/>
      <c r="CO1143" s="24"/>
    </row>
    <row r="1144" spans="1:93" ht="13.5" customHeight="1" x14ac:dyDescent="0.15">
      <c r="A1144" s="12">
        <v>1141</v>
      </c>
      <c r="Q1144" s="24"/>
      <c r="BC1144" s="24"/>
      <c r="BV1144" s="24"/>
      <c r="CO1144" s="24"/>
    </row>
    <row r="1145" spans="1:93" ht="13.5" customHeight="1" x14ac:dyDescent="0.15">
      <c r="A1145" s="12">
        <v>1142</v>
      </c>
      <c r="Q1145" s="24"/>
      <c r="BC1145" s="24"/>
      <c r="BV1145" s="24"/>
      <c r="CO1145" s="24"/>
    </row>
    <row r="1146" spans="1:93" ht="13.5" customHeight="1" x14ac:dyDescent="0.15">
      <c r="A1146" s="12">
        <v>1143</v>
      </c>
      <c r="Q1146" s="24"/>
      <c r="BC1146" s="24"/>
      <c r="BV1146" s="24"/>
      <c r="CO1146" s="24"/>
    </row>
    <row r="1147" spans="1:93" ht="13.5" customHeight="1" x14ac:dyDescent="0.15">
      <c r="A1147" s="12">
        <v>1144</v>
      </c>
      <c r="Q1147" s="24"/>
      <c r="BC1147" s="24"/>
      <c r="BV1147" s="24"/>
      <c r="CO1147" s="24"/>
    </row>
    <row r="1148" spans="1:93" ht="13.5" customHeight="1" x14ac:dyDescent="0.15">
      <c r="A1148" s="12">
        <v>1145</v>
      </c>
      <c r="Q1148" s="24"/>
      <c r="BC1148" s="24"/>
      <c r="BV1148" s="24"/>
      <c r="CO1148" s="24"/>
    </row>
    <row r="1149" spans="1:93" ht="13.5" customHeight="1" x14ac:dyDescent="0.15">
      <c r="A1149" s="12">
        <v>1146</v>
      </c>
      <c r="Q1149" s="24"/>
      <c r="BC1149" s="24"/>
      <c r="BV1149" s="24"/>
      <c r="CO1149" s="24"/>
    </row>
    <row r="1150" spans="1:93" ht="13.5" customHeight="1" x14ac:dyDescent="0.15">
      <c r="A1150" s="12">
        <v>1147</v>
      </c>
      <c r="Q1150" s="24"/>
      <c r="BC1150" s="24"/>
      <c r="BV1150" s="24"/>
      <c r="CO1150" s="24"/>
    </row>
    <row r="1151" spans="1:93" ht="13.5" customHeight="1" x14ac:dyDescent="0.15">
      <c r="A1151" s="12">
        <v>1148</v>
      </c>
      <c r="Q1151" s="24"/>
      <c r="BC1151" s="24"/>
      <c r="BV1151" s="24"/>
      <c r="CO1151" s="24"/>
    </row>
    <row r="1152" spans="1:93" ht="13.5" customHeight="1" x14ac:dyDescent="0.15">
      <c r="A1152" s="12">
        <v>1149</v>
      </c>
      <c r="Q1152" s="24"/>
      <c r="BC1152" s="24"/>
      <c r="BV1152" s="24"/>
      <c r="CO1152" s="24"/>
    </row>
    <row r="1153" spans="1:93" ht="13.5" customHeight="1" x14ac:dyDescent="0.15">
      <c r="A1153" s="12">
        <v>1150</v>
      </c>
      <c r="Q1153" s="24"/>
      <c r="BC1153" s="24"/>
      <c r="BV1153" s="24"/>
      <c r="CO1153" s="24"/>
    </row>
    <row r="1154" spans="1:93" ht="13.5" customHeight="1" x14ac:dyDescent="0.15">
      <c r="A1154" s="12">
        <v>1151</v>
      </c>
      <c r="Q1154" s="24"/>
      <c r="BC1154" s="24"/>
      <c r="BV1154" s="24"/>
      <c r="CO1154" s="24"/>
    </row>
    <row r="1155" spans="1:93" ht="13.5" customHeight="1" x14ac:dyDescent="0.15">
      <c r="A1155" s="12">
        <v>1152</v>
      </c>
      <c r="Q1155" s="24"/>
      <c r="BC1155" s="24"/>
      <c r="BV1155" s="24"/>
      <c r="CO1155" s="24"/>
    </row>
    <row r="1156" spans="1:93" ht="13.5" customHeight="1" x14ac:dyDescent="0.15">
      <c r="A1156" s="12">
        <v>1153</v>
      </c>
      <c r="Q1156" s="24"/>
      <c r="BC1156" s="24"/>
      <c r="BV1156" s="24"/>
      <c r="CO1156" s="24"/>
    </row>
    <row r="1157" spans="1:93" ht="13.5" customHeight="1" x14ac:dyDescent="0.15">
      <c r="A1157" s="12">
        <v>1154</v>
      </c>
      <c r="Q1157" s="24"/>
      <c r="BC1157" s="24"/>
      <c r="BV1157" s="24"/>
      <c r="CO1157" s="24"/>
    </row>
    <row r="1158" spans="1:93" ht="13.5" customHeight="1" x14ac:dyDescent="0.15">
      <c r="A1158" s="12">
        <v>1155</v>
      </c>
      <c r="Q1158" s="24"/>
      <c r="BC1158" s="24"/>
      <c r="BV1158" s="24"/>
      <c r="CO1158" s="24"/>
    </row>
    <row r="1159" spans="1:93" ht="13.5" customHeight="1" x14ac:dyDescent="0.15">
      <c r="A1159" s="12">
        <v>1156</v>
      </c>
      <c r="Q1159" s="24"/>
      <c r="BC1159" s="24"/>
      <c r="BV1159" s="24"/>
      <c r="CO1159" s="24"/>
    </row>
    <row r="1160" spans="1:93" ht="13.5" customHeight="1" x14ac:dyDescent="0.15">
      <c r="A1160" s="12">
        <v>1157</v>
      </c>
      <c r="Q1160" s="24"/>
      <c r="BC1160" s="24"/>
      <c r="BV1160" s="24"/>
      <c r="CO1160" s="24"/>
    </row>
    <row r="1161" spans="1:93" ht="13.5" customHeight="1" x14ac:dyDescent="0.15">
      <c r="A1161" s="12">
        <v>1158</v>
      </c>
      <c r="Q1161" s="24"/>
      <c r="BC1161" s="24"/>
      <c r="BV1161" s="24"/>
      <c r="CO1161" s="24"/>
    </row>
    <row r="1162" spans="1:93" ht="13.5" customHeight="1" x14ac:dyDescent="0.15">
      <c r="A1162" s="12">
        <v>1159</v>
      </c>
      <c r="Q1162" s="24"/>
      <c r="BC1162" s="24"/>
      <c r="BV1162" s="24"/>
      <c r="CO1162" s="24"/>
    </row>
    <row r="1163" spans="1:93" ht="13.5" customHeight="1" x14ac:dyDescent="0.15">
      <c r="A1163" s="12">
        <v>1160</v>
      </c>
      <c r="Q1163" s="24"/>
      <c r="BC1163" s="24"/>
      <c r="BV1163" s="24"/>
      <c r="CO1163" s="24"/>
    </row>
    <row r="1164" spans="1:93" ht="13.5" customHeight="1" x14ac:dyDescent="0.15">
      <c r="A1164" s="12">
        <v>1161</v>
      </c>
      <c r="Q1164" s="24"/>
      <c r="BC1164" s="24"/>
      <c r="BV1164" s="24"/>
      <c r="CO1164" s="24"/>
    </row>
    <row r="1165" spans="1:93" ht="13.5" customHeight="1" x14ac:dyDescent="0.15">
      <c r="A1165" s="12">
        <v>1162</v>
      </c>
      <c r="Q1165" s="24"/>
      <c r="BC1165" s="24"/>
      <c r="BV1165" s="24"/>
      <c r="CO1165" s="24"/>
    </row>
    <row r="1166" spans="1:93" ht="13.5" customHeight="1" x14ac:dyDescent="0.15">
      <c r="A1166" s="12">
        <v>1163</v>
      </c>
      <c r="Q1166" s="24"/>
      <c r="BC1166" s="24"/>
      <c r="BV1166" s="24"/>
      <c r="CO1166" s="24"/>
    </row>
    <row r="1167" spans="1:93" ht="13.5" customHeight="1" x14ac:dyDescent="0.15">
      <c r="A1167" s="12">
        <v>1164</v>
      </c>
      <c r="Q1167" s="24"/>
      <c r="BC1167" s="24"/>
      <c r="BV1167" s="24"/>
      <c r="CO1167" s="24"/>
    </row>
    <row r="1168" spans="1:93" ht="13.5" customHeight="1" x14ac:dyDescent="0.15">
      <c r="A1168" s="12">
        <v>1165</v>
      </c>
      <c r="Q1168" s="24"/>
      <c r="BC1168" s="24"/>
      <c r="BV1168" s="24"/>
      <c r="CO1168" s="24"/>
    </row>
    <row r="1169" spans="1:93" ht="13.5" customHeight="1" x14ac:dyDescent="0.15">
      <c r="A1169" s="12">
        <v>1166</v>
      </c>
      <c r="Q1169" s="24"/>
      <c r="BC1169" s="24"/>
      <c r="BV1169" s="24"/>
      <c r="CO1169" s="24"/>
    </row>
    <row r="1170" spans="1:93" ht="13.5" customHeight="1" x14ac:dyDescent="0.15">
      <c r="A1170" s="12">
        <v>1167</v>
      </c>
      <c r="Q1170" s="24"/>
      <c r="BC1170" s="24"/>
      <c r="BV1170" s="24"/>
      <c r="CO1170" s="24"/>
    </row>
    <row r="1171" spans="1:93" ht="13.5" customHeight="1" x14ac:dyDescent="0.15">
      <c r="A1171" s="12">
        <v>1168</v>
      </c>
      <c r="Q1171" s="24"/>
      <c r="BC1171" s="24"/>
      <c r="BV1171" s="24"/>
      <c r="CO1171" s="24"/>
    </row>
    <row r="1172" spans="1:93" ht="13.5" customHeight="1" x14ac:dyDescent="0.15">
      <c r="A1172" s="12">
        <v>1169</v>
      </c>
      <c r="Q1172" s="24"/>
      <c r="BC1172" s="24"/>
      <c r="BV1172" s="24"/>
      <c r="CO1172" s="24"/>
    </row>
    <row r="1173" spans="1:93" ht="13.5" customHeight="1" x14ac:dyDescent="0.15">
      <c r="A1173" s="12">
        <v>1170</v>
      </c>
      <c r="Q1173" s="24"/>
      <c r="BC1173" s="24"/>
      <c r="BV1173" s="24"/>
      <c r="CO1173" s="24"/>
    </row>
    <row r="1174" spans="1:93" ht="13.5" customHeight="1" x14ac:dyDescent="0.15">
      <c r="A1174" s="12">
        <v>1171</v>
      </c>
      <c r="Q1174" s="24"/>
      <c r="BC1174" s="24"/>
      <c r="BV1174" s="24"/>
      <c r="CO1174" s="24"/>
    </row>
    <row r="1175" spans="1:93" ht="13.5" customHeight="1" x14ac:dyDescent="0.15">
      <c r="A1175" s="12">
        <v>1172</v>
      </c>
      <c r="Q1175" s="24"/>
      <c r="BC1175" s="24"/>
      <c r="BV1175" s="24"/>
      <c r="CO1175" s="24"/>
    </row>
    <row r="1176" spans="1:93" ht="13.5" customHeight="1" x14ac:dyDescent="0.15">
      <c r="A1176" s="12">
        <v>1173</v>
      </c>
      <c r="Q1176" s="24"/>
      <c r="BC1176" s="24"/>
      <c r="BV1176" s="24"/>
      <c r="CO1176" s="24"/>
    </row>
    <row r="1177" spans="1:93" ht="13.5" customHeight="1" x14ac:dyDescent="0.15">
      <c r="A1177" s="12">
        <v>1174</v>
      </c>
      <c r="Q1177" s="24"/>
      <c r="BC1177" s="24"/>
      <c r="BV1177" s="24"/>
      <c r="CO1177" s="24"/>
    </row>
    <row r="1178" spans="1:93" ht="13.5" customHeight="1" x14ac:dyDescent="0.15">
      <c r="A1178" s="12">
        <v>1175</v>
      </c>
      <c r="Q1178" s="24"/>
      <c r="BC1178" s="24"/>
      <c r="BV1178" s="24"/>
      <c r="CO1178" s="24"/>
    </row>
    <row r="1179" spans="1:93" ht="13.5" customHeight="1" x14ac:dyDescent="0.15">
      <c r="A1179" s="12">
        <v>1176</v>
      </c>
      <c r="Q1179" s="24"/>
      <c r="BC1179" s="24"/>
      <c r="BV1179" s="24"/>
      <c r="CO1179" s="24"/>
    </row>
    <row r="1180" spans="1:93" ht="13.5" customHeight="1" x14ac:dyDescent="0.15">
      <c r="A1180" s="12">
        <v>1177</v>
      </c>
      <c r="Q1180" s="24"/>
      <c r="BC1180" s="24"/>
      <c r="BV1180" s="24"/>
      <c r="CO1180" s="24"/>
    </row>
    <row r="1181" spans="1:93" ht="13.5" customHeight="1" x14ac:dyDescent="0.15">
      <c r="A1181" s="12">
        <v>1178</v>
      </c>
      <c r="Q1181" s="24"/>
      <c r="BC1181" s="24"/>
      <c r="BV1181" s="24"/>
      <c r="CO1181" s="24"/>
    </row>
    <row r="1182" spans="1:93" ht="13.5" customHeight="1" x14ac:dyDescent="0.15">
      <c r="A1182" s="12">
        <v>1179</v>
      </c>
      <c r="Q1182" s="24"/>
      <c r="BC1182" s="24"/>
      <c r="BV1182" s="24"/>
      <c r="CO1182" s="24"/>
    </row>
    <row r="1183" spans="1:93" ht="13.5" customHeight="1" x14ac:dyDescent="0.15">
      <c r="A1183" s="12">
        <v>1180</v>
      </c>
      <c r="Q1183" s="24"/>
      <c r="BC1183" s="24"/>
      <c r="BV1183" s="24"/>
      <c r="CO1183" s="24"/>
    </row>
    <row r="1184" spans="1:93" ht="13.5" customHeight="1" x14ac:dyDescent="0.15">
      <c r="A1184" s="12">
        <v>1181</v>
      </c>
      <c r="Q1184" s="24"/>
      <c r="BC1184" s="24"/>
      <c r="BV1184" s="24"/>
      <c r="CO1184" s="24"/>
    </row>
    <row r="1185" spans="1:93" ht="13.5" customHeight="1" x14ac:dyDescent="0.15">
      <c r="A1185" s="12">
        <v>1182</v>
      </c>
      <c r="Q1185" s="24"/>
      <c r="BC1185" s="24"/>
      <c r="BV1185" s="24"/>
      <c r="CO1185" s="24"/>
    </row>
    <row r="1186" spans="1:93" ht="13.5" customHeight="1" x14ac:dyDescent="0.15">
      <c r="A1186" s="12">
        <v>1183</v>
      </c>
      <c r="Q1186" s="24"/>
      <c r="BC1186" s="24"/>
      <c r="BV1186" s="24"/>
      <c r="CO1186" s="24"/>
    </row>
    <row r="1187" spans="1:93" ht="13.5" customHeight="1" x14ac:dyDescent="0.15">
      <c r="A1187" s="12">
        <v>1184</v>
      </c>
      <c r="Q1187" s="24"/>
      <c r="BC1187" s="24"/>
      <c r="BV1187" s="24"/>
      <c r="CO1187" s="24"/>
    </row>
    <row r="1188" spans="1:93" ht="13.5" customHeight="1" x14ac:dyDescent="0.15">
      <c r="A1188" s="12">
        <v>1185</v>
      </c>
      <c r="Q1188" s="24"/>
      <c r="BC1188" s="24"/>
      <c r="BV1188" s="24"/>
      <c r="CO1188" s="24"/>
    </row>
    <row r="1189" spans="1:93" ht="13.5" customHeight="1" x14ac:dyDescent="0.15">
      <c r="A1189" s="12">
        <v>1186</v>
      </c>
      <c r="Q1189" s="24"/>
      <c r="BC1189" s="24"/>
      <c r="BV1189" s="24"/>
      <c r="CO1189" s="24"/>
    </row>
    <row r="1190" spans="1:93" ht="13.5" customHeight="1" x14ac:dyDescent="0.15">
      <c r="A1190" s="12">
        <v>1187</v>
      </c>
      <c r="Q1190" s="24"/>
      <c r="BC1190" s="24"/>
      <c r="BV1190" s="24"/>
      <c r="CO1190" s="24"/>
    </row>
    <row r="1191" spans="1:93" ht="13.5" customHeight="1" x14ac:dyDescent="0.15">
      <c r="A1191" s="12">
        <v>1188</v>
      </c>
      <c r="Q1191" s="24"/>
      <c r="BC1191" s="24"/>
      <c r="BV1191" s="24"/>
      <c r="CO1191" s="24"/>
    </row>
    <row r="1192" spans="1:93" ht="13.5" customHeight="1" x14ac:dyDescent="0.15">
      <c r="A1192" s="12">
        <v>1189</v>
      </c>
      <c r="Q1192" s="24"/>
      <c r="BC1192" s="24"/>
      <c r="BV1192" s="24"/>
      <c r="CO1192" s="24"/>
    </row>
    <row r="1193" spans="1:93" ht="13.5" customHeight="1" x14ac:dyDescent="0.15">
      <c r="A1193" s="12">
        <v>1190</v>
      </c>
      <c r="Q1193" s="24"/>
      <c r="BC1193" s="24"/>
      <c r="BV1193" s="24"/>
      <c r="CO1193" s="24"/>
    </row>
    <row r="1194" spans="1:93" ht="13.5" customHeight="1" x14ac:dyDescent="0.15">
      <c r="A1194" s="12">
        <v>1191</v>
      </c>
      <c r="Q1194" s="24"/>
      <c r="BC1194" s="24"/>
      <c r="BV1194" s="24"/>
      <c r="CO1194" s="24"/>
    </row>
    <row r="1195" spans="1:93" ht="13.5" customHeight="1" x14ac:dyDescent="0.15">
      <c r="A1195" s="12">
        <v>1192</v>
      </c>
      <c r="Q1195" s="24"/>
      <c r="BC1195" s="24"/>
      <c r="BV1195" s="24"/>
      <c r="CO1195" s="24"/>
    </row>
    <row r="1196" spans="1:93" ht="13.5" customHeight="1" x14ac:dyDescent="0.15">
      <c r="A1196" s="12">
        <v>1193</v>
      </c>
      <c r="Q1196" s="24"/>
      <c r="BC1196" s="24"/>
      <c r="BV1196" s="24"/>
      <c r="CO1196" s="24"/>
    </row>
    <row r="1197" spans="1:93" ht="13.5" customHeight="1" x14ac:dyDescent="0.15">
      <c r="A1197" s="12">
        <v>1194</v>
      </c>
      <c r="Q1197" s="24"/>
      <c r="BC1197" s="24"/>
      <c r="BV1197" s="24"/>
      <c r="CO1197" s="24"/>
    </row>
    <row r="1198" spans="1:93" ht="13.5" customHeight="1" x14ac:dyDescent="0.15">
      <c r="A1198" s="12">
        <v>1195</v>
      </c>
      <c r="Q1198" s="24"/>
      <c r="BC1198" s="24"/>
      <c r="BV1198" s="24"/>
      <c r="CO1198" s="24"/>
    </row>
    <row r="1199" spans="1:93" ht="13.5" customHeight="1" x14ac:dyDescent="0.15">
      <c r="A1199" s="12">
        <v>1196</v>
      </c>
      <c r="Q1199" s="24"/>
      <c r="BC1199" s="24"/>
      <c r="BV1199" s="24"/>
      <c r="CO1199" s="24"/>
    </row>
    <row r="1200" spans="1:93" ht="13.5" customHeight="1" x14ac:dyDescent="0.15">
      <c r="A1200" s="12">
        <v>1197</v>
      </c>
      <c r="Q1200" s="24"/>
      <c r="BC1200" s="24"/>
      <c r="BV1200" s="24"/>
      <c r="CO1200" s="24"/>
    </row>
    <row r="1201" spans="1:93" ht="13.5" customHeight="1" x14ac:dyDescent="0.15">
      <c r="A1201" s="12">
        <v>1198</v>
      </c>
      <c r="Q1201" s="24"/>
      <c r="BC1201" s="24"/>
      <c r="BV1201" s="24"/>
      <c r="CO1201" s="24"/>
    </row>
    <row r="1202" spans="1:93" ht="13.5" customHeight="1" x14ac:dyDescent="0.15">
      <c r="A1202" s="12">
        <v>1199</v>
      </c>
      <c r="Q1202" s="24"/>
      <c r="BC1202" s="24"/>
      <c r="BV1202" s="24"/>
      <c r="CO1202" s="24"/>
    </row>
    <row r="1203" spans="1:93" ht="13.5" customHeight="1" x14ac:dyDescent="0.15">
      <c r="A1203" s="12">
        <v>1200</v>
      </c>
      <c r="Q1203" s="24"/>
      <c r="BC1203" s="24"/>
      <c r="BV1203" s="24"/>
      <c r="CO1203" s="24"/>
    </row>
    <row r="1204" spans="1:93" ht="13.5" customHeight="1" x14ac:dyDescent="0.15">
      <c r="A1204" s="12">
        <v>1201</v>
      </c>
      <c r="Q1204" s="24"/>
      <c r="BC1204" s="24"/>
      <c r="BV1204" s="24"/>
      <c r="CO1204" s="24"/>
    </row>
    <row r="1205" spans="1:93" ht="13.5" customHeight="1" x14ac:dyDescent="0.15">
      <c r="A1205" s="12">
        <v>1202</v>
      </c>
      <c r="Q1205" s="24"/>
      <c r="BC1205" s="24"/>
      <c r="BV1205" s="24"/>
      <c r="CO1205" s="24"/>
    </row>
    <row r="1206" spans="1:93" ht="13.5" customHeight="1" x14ac:dyDescent="0.15">
      <c r="A1206" s="12">
        <v>1203</v>
      </c>
      <c r="Q1206" s="24"/>
      <c r="BC1206" s="24"/>
      <c r="BV1206" s="24"/>
      <c r="CO1206" s="24"/>
    </row>
    <row r="1207" spans="1:93" ht="13.5" customHeight="1" x14ac:dyDescent="0.15">
      <c r="A1207" s="12">
        <v>1204</v>
      </c>
      <c r="Q1207" s="24"/>
      <c r="BC1207" s="24"/>
      <c r="BV1207" s="24"/>
      <c r="CO1207" s="24"/>
    </row>
    <row r="1208" spans="1:93" ht="13.5" customHeight="1" x14ac:dyDescent="0.15">
      <c r="A1208" s="12">
        <v>1205</v>
      </c>
      <c r="Q1208" s="24"/>
      <c r="BC1208" s="24"/>
      <c r="BV1208" s="24"/>
      <c r="CO1208" s="24"/>
    </row>
    <row r="1209" spans="1:93" ht="13.5" customHeight="1" x14ac:dyDescent="0.15">
      <c r="A1209" s="12">
        <v>1206</v>
      </c>
      <c r="Q1209" s="24"/>
      <c r="BC1209" s="24"/>
      <c r="BV1209" s="24"/>
      <c r="CO1209" s="24"/>
    </row>
    <row r="1210" spans="1:93" ht="13.5" customHeight="1" x14ac:dyDescent="0.15">
      <c r="A1210" s="12">
        <v>1207</v>
      </c>
      <c r="Q1210" s="24"/>
      <c r="BC1210" s="24"/>
      <c r="BV1210" s="24"/>
      <c r="CO1210" s="24"/>
    </row>
    <row r="1211" spans="1:93" ht="13.5" customHeight="1" x14ac:dyDescent="0.15">
      <c r="A1211" s="12">
        <v>1208</v>
      </c>
      <c r="Q1211" s="24"/>
      <c r="BC1211" s="24"/>
      <c r="BV1211" s="24"/>
      <c r="CO1211" s="24"/>
    </row>
    <row r="1212" spans="1:93" ht="13.5" customHeight="1" x14ac:dyDescent="0.15">
      <c r="A1212" s="12">
        <v>1209</v>
      </c>
      <c r="Q1212" s="24"/>
      <c r="BC1212" s="24"/>
      <c r="BV1212" s="24"/>
      <c r="CO1212" s="24"/>
    </row>
    <row r="1213" spans="1:93" ht="13.5" customHeight="1" x14ac:dyDescent="0.15">
      <c r="A1213" s="12">
        <v>1210</v>
      </c>
      <c r="Q1213" s="24"/>
      <c r="BC1213" s="24"/>
      <c r="BV1213" s="24"/>
      <c r="CO1213" s="24"/>
    </row>
    <row r="1214" spans="1:93" ht="13.5" customHeight="1" x14ac:dyDescent="0.15">
      <c r="A1214" s="12">
        <v>1211</v>
      </c>
      <c r="Q1214" s="24"/>
      <c r="BC1214" s="24"/>
      <c r="BV1214" s="24"/>
      <c r="CO1214" s="24"/>
    </row>
    <row r="1215" spans="1:93" ht="13.5" customHeight="1" x14ac:dyDescent="0.15">
      <c r="A1215" s="12">
        <v>1212</v>
      </c>
      <c r="Q1215" s="24"/>
      <c r="BC1215" s="24"/>
      <c r="BV1215" s="24"/>
      <c r="CO1215" s="24"/>
    </row>
    <row r="1216" spans="1:93" ht="13.5" customHeight="1" x14ac:dyDescent="0.15">
      <c r="A1216" s="12">
        <v>1213</v>
      </c>
      <c r="Q1216" s="24"/>
      <c r="BC1216" s="24"/>
      <c r="BV1216" s="24"/>
      <c r="CO1216" s="24"/>
    </row>
    <row r="1217" spans="1:93" ht="13.5" customHeight="1" x14ac:dyDescent="0.15">
      <c r="A1217" s="12">
        <v>1214</v>
      </c>
      <c r="Q1217" s="24"/>
      <c r="BC1217" s="24"/>
      <c r="BV1217" s="24"/>
      <c r="CO1217" s="24"/>
    </row>
    <row r="1218" spans="1:93" ht="13.5" customHeight="1" x14ac:dyDescent="0.15">
      <c r="A1218" s="12">
        <v>1215</v>
      </c>
      <c r="Q1218" s="24"/>
      <c r="BC1218" s="24"/>
      <c r="BV1218" s="24"/>
      <c r="CO1218" s="24"/>
    </row>
    <row r="1219" spans="1:93" ht="13.5" customHeight="1" x14ac:dyDescent="0.15">
      <c r="A1219" s="12">
        <v>1216</v>
      </c>
      <c r="Q1219" s="24"/>
      <c r="BC1219" s="24"/>
      <c r="BV1219" s="24"/>
      <c r="CO1219" s="24"/>
    </row>
    <row r="1220" spans="1:93" ht="13.5" customHeight="1" x14ac:dyDescent="0.15">
      <c r="A1220" s="12">
        <v>1217</v>
      </c>
      <c r="Q1220" s="24"/>
      <c r="BC1220" s="24"/>
      <c r="BV1220" s="24"/>
      <c r="CO1220" s="24"/>
    </row>
    <row r="1221" spans="1:93" ht="13.5" customHeight="1" x14ac:dyDescent="0.15">
      <c r="A1221" s="12">
        <v>1218</v>
      </c>
      <c r="Q1221" s="24"/>
      <c r="BC1221" s="24"/>
      <c r="BV1221" s="24"/>
      <c r="CO1221" s="24"/>
    </row>
    <row r="1222" spans="1:93" ht="13.5" customHeight="1" x14ac:dyDescent="0.15">
      <c r="A1222" s="12">
        <v>1219</v>
      </c>
      <c r="Q1222" s="24"/>
      <c r="BC1222" s="24"/>
      <c r="BV1222" s="24"/>
      <c r="CO1222" s="24"/>
    </row>
    <row r="1223" spans="1:93" ht="13.5" customHeight="1" x14ac:dyDescent="0.15">
      <c r="A1223" s="12">
        <v>1220</v>
      </c>
      <c r="Q1223" s="24"/>
      <c r="BC1223" s="24"/>
      <c r="BV1223" s="24"/>
      <c r="CO1223" s="24"/>
    </row>
    <row r="1224" spans="1:93" ht="13.5" customHeight="1" x14ac:dyDescent="0.15">
      <c r="A1224" s="12">
        <v>1221</v>
      </c>
      <c r="Q1224" s="24"/>
      <c r="BC1224" s="24"/>
      <c r="BV1224" s="24"/>
      <c r="CO1224" s="24"/>
    </row>
    <row r="1225" spans="1:93" ht="13.5" customHeight="1" x14ac:dyDescent="0.15">
      <c r="A1225" s="12">
        <v>1222</v>
      </c>
      <c r="Q1225" s="24"/>
      <c r="BC1225" s="24"/>
      <c r="BV1225" s="24"/>
      <c r="CO1225" s="24"/>
    </row>
    <row r="1226" spans="1:93" ht="13.5" customHeight="1" x14ac:dyDescent="0.15">
      <c r="A1226" s="12">
        <v>1223</v>
      </c>
      <c r="Q1226" s="24"/>
      <c r="BC1226" s="24"/>
      <c r="BV1226" s="24"/>
      <c r="CO1226" s="24"/>
    </row>
    <row r="1227" spans="1:93" ht="13.5" customHeight="1" x14ac:dyDescent="0.15">
      <c r="A1227" s="12">
        <v>1224</v>
      </c>
      <c r="Q1227" s="24"/>
      <c r="BC1227" s="24"/>
      <c r="BV1227" s="24"/>
      <c r="CO1227" s="24"/>
    </row>
    <row r="1228" spans="1:93" ht="13.5" customHeight="1" x14ac:dyDescent="0.15">
      <c r="A1228" s="12">
        <v>1225</v>
      </c>
      <c r="Q1228" s="24"/>
      <c r="BC1228" s="24"/>
      <c r="BV1228" s="24"/>
      <c r="CO1228" s="24"/>
    </row>
    <row r="1229" spans="1:93" ht="13.5" customHeight="1" x14ac:dyDescent="0.15">
      <c r="A1229" s="12">
        <v>1226</v>
      </c>
      <c r="Q1229" s="24"/>
      <c r="BC1229" s="24"/>
      <c r="BV1229" s="24"/>
      <c r="CO1229" s="24"/>
    </row>
    <row r="1230" spans="1:93" ht="13.5" customHeight="1" x14ac:dyDescent="0.15">
      <c r="A1230" s="12">
        <v>1227</v>
      </c>
      <c r="Q1230" s="24"/>
      <c r="BC1230" s="24"/>
      <c r="BV1230" s="24"/>
      <c r="CO1230" s="24"/>
    </row>
    <row r="1231" spans="1:93" ht="13.5" customHeight="1" x14ac:dyDescent="0.15">
      <c r="A1231" s="12">
        <v>1228</v>
      </c>
      <c r="Q1231" s="24"/>
      <c r="BC1231" s="24"/>
      <c r="BV1231" s="24"/>
      <c r="CO1231" s="24"/>
    </row>
    <row r="1232" spans="1:93" ht="13.5" customHeight="1" x14ac:dyDescent="0.15">
      <c r="A1232" s="12">
        <v>1229</v>
      </c>
      <c r="Q1232" s="24"/>
      <c r="BC1232" s="24"/>
      <c r="BV1232" s="24"/>
      <c r="CO1232" s="24"/>
    </row>
    <row r="1233" spans="1:93" ht="13.5" customHeight="1" x14ac:dyDescent="0.15">
      <c r="A1233" s="12">
        <v>1230</v>
      </c>
      <c r="Q1233" s="24"/>
      <c r="BC1233" s="24"/>
      <c r="BV1233" s="24"/>
      <c r="CO1233" s="24"/>
    </row>
    <row r="1234" spans="1:93" ht="13.5" customHeight="1" x14ac:dyDescent="0.15">
      <c r="A1234" s="12">
        <v>1231</v>
      </c>
      <c r="Q1234" s="24"/>
      <c r="BC1234" s="24"/>
      <c r="BV1234" s="24"/>
      <c r="CO1234" s="24"/>
    </row>
    <row r="1235" spans="1:93" ht="13.5" customHeight="1" x14ac:dyDescent="0.15">
      <c r="A1235" s="12">
        <v>1232</v>
      </c>
      <c r="Q1235" s="24"/>
      <c r="BC1235" s="24"/>
      <c r="BV1235" s="24"/>
      <c r="CO1235" s="24"/>
    </row>
    <row r="1236" spans="1:93" ht="13.5" customHeight="1" x14ac:dyDescent="0.15">
      <c r="A1236" s="12">
        <v>1233</v>
      </c>
      <c r="Q1236" s="24"/>
      <c r="BC1236" s="24"/>
      <c r="BV1236" s="24"/>
      <c r="CO1236" s="24"/>
    </row>
    <row r="1237" spans="1:93" ht="13.5" customHeight="1" x14ac:dyDescent="0.15">
      <c r="A1237" s="12">
        <v>1234</v>
      </c>
      <c r="Q1237" s="24"/>
      <c r="BC1237" s="24"/>
      <c r="BV1237" s="24"/>
      <c r="CO1237" s="24"/>
    </row>
    <row r="1238" spans="1:93" ht="13.5" customHeight="1" x14ac:dyDescent="0.15">
      <c r="A1238" s="12">
        <v>1235</v>
      </c>
      <c r="Q1238" s="24"/>
      <c r="BC1238" s="24"/>
      <c r="BV1238" s="24"/>
      <c r="CO1238" s="24"/>
    </row>
    <row r="1239" spans="1:93" ht="13.5" customHeight="1" x14ac:dyDescent="0.15">
      <c r="A1239" s="12">
        <v>1236</v>
      </c>
      <c r="Q1239" s="24"/>
      <c r="BC1239" s="24"/>
      <c r="BV1239" s="24"/>
      <c r="CO1239" s="24"/>
    </row>
    <row r="1240" spans="1:93" ht="13.5" customHeight="1" x14ac:dyDescent="0.15">
      <c r="A1240" s="12">
        <v>1237</v>
      </c>
      <c r="Q1240" s="24"/>
      <c r="BC1240" s="24"/>
      <c r="BV1240" s="24"/>
      <c r="CO1240" s="24"/>
    </row>
    <row r="1241" spans="1:93" ht="13.5" customHeight="1" x14ac:dyDescent="0.15">
      <c r="A1241" s="12">
        <v>1238</v>
      </c>
      <c r="Q1241" s="24"/>
      <c r="BC1241" s="24"/>
      <c r="BV1241" s="24"/>
      <c r="CO1241" s="24"/>
    </row>
    <row r="1242" spans="1:93" ht="13.5" customHeight="1" x14ac:dyDescent="0.15">
      <c r="A1242" s="12">
        <v>1239</v>
      </c>
      <c r="Q1242" s="24"/>
      <c r="BC1242" s="24"/>
      <c r="BV1242" s="24"/>
      <c r="CO1242" s="24"/>
    </row>
    <row r="1243" spans="1:93" ht="13.5" customHeight="1" x14ac:dyDescent="0.15">
      <c r="A1243" s="12">
        <v>1240</v>
      </c>
      <c r="Q1243" s="24"/>
      <c r="BC1243" s="24"/>
      <c r="BV1243" s="24"/>
      <c r="CO1243" s="24"/>
    </row>
    <row r="1244" spans="1:93" ht="13.5" customHeight="1" x14ac:dyDescent="0.15">
      <c r="A1244" s="12">
        <v>1241</v>
      </c>
      <c r="Q1244" s="24"/>
      <c r="BC1244" s="24"/>
      <c r="BV1244" s="24"/>
      <c r="CO1244" s="24"/>
    </row>
    <row r="1245" spans="1:93" ht="13.5" customHeight="1" x14ac:dyDescent="0.15">
      <c r="A1245" s="12">
        <v>1242</v>
      </c>
      <c r="Q1245" s="24"/>
      <c r="BC1245" s="24"/>
      <c r="BV1245" s="24"/>
      <c r="CO1245" s="24"/>
    </row>
    <row r="1246" spans="1:93" ht="13.5" customHeight="1" x14ac:dyDescent="0.15">
      <c r="A1246" s="12">
        <v>1243</v>
      </c>
      <c r="Q1246" s="24"/>
      <c r="BC1246" s="24"/>
      <c r="BV1246" s="24"/>
      <c r="CO1246" s="24"/>
    </row>
    <row r="1247" spans="1:93" ht="13.5" customHeight="1" x14ac:dyDescent="0.15">
      <c r="A1247" s="12">
        <v>1244</v>
      </c>
      <c r="Q1247" s="24"/>
      <c r="BC1247" s="24"/>
      <c r="BV1247" s="24"/>
      <c r="CO1247" s="24"/>
    </row>
    <row r="1248" spans="1:93" ht="13.5" customHeight="1" x14ac:dyDescent="0.15">
      <c r="A1248" s="12">
        <v>1245</v>
      </c>
      <c r="Q1248" s="24"/>
      <c r="BC1248" s="24"/>
      <c r="BV1248" s="24"/>
      <c r="CO1248" s="24"/>
    </row>
    <row r="1249" spans="1:93" ht="13.5" customHeight="1" x14ac:dyDescent="0.15">
      <c r="A1249" s="12">
        <v>1246</v>
      </c>
      <c r="Q1249" s="24"/>
      <c r="BC1249" s="24"/>
      <c r="BV1249" s="24"/>
      <c r="CO1249" s="24"/>
    </row>
    <row r="1250" spans="1:93" ht="13.5" customHeight="1" x14ac:dyDescent="0.15">
      <c r="A1250" s="12">
        <v>1247</v>
      </c>
      <c r="Q1250" s="24"/>
      <c r="BC1250" s="24"/>
      <c r="BV1250" s="24"/>
      <c r="CO1250" s="24"/>
    </row>
    <row r="1251" spans="1:93" ht="13.5" customHeight="1" x14ac:dyDescent="0.15">
      <c r="A1251" s="12">
        <v>1248</v>
      </c>
      <c r="Q1251" s="24"/>
      <c r="BC1251" s="24"/>
      <c r="BV1251" s="24"/>
      <c r="CO1251" s="24"/>
    </row>
    <row r="1252" spans="1:93" ht="13.5" customHeight="1" x14ac:dyDescent="0.15">
      <c r="A1252" s="12">
        <v>1249</v>
      </c>
      <c r="Q1252" s="24"/>
      <c r="BC1252" s="24"/>
      <c r="BV1252" s="24"/>
      <c r="CO1252" s="24"/>
    </row>
    <row r="1253" spans="1:93" ht="13.5" customHeight="1" x14ac:dyDescent="0.15">
      <c r="A1253" s="12">
        <v>1250</v>
      </c>
      <c r="Q1253" s="24"/>
      <c r="BC1253" s="24"/>
      <c r="BV1253" s="24"/>
      <c r="CO1253" s="24"/>
    </row>
    <row r="1254" spans="1:93" ht="13.5" customHeight="1" x14ac:dyDescent="0.15">
      <c r="A1254" s="12">
        <v>1251</v>
      </c>
      <c r="Q1254" s="24"/>
      <c r="BC1254" s="24"/>
      <c r="BV1254" s="24"/>
      <c r="CO1254" s="24"/>
    </row>
    <row r="1255" spans="1:93" ht="13.5" customHeight="1" x14ac:dyDescent="0.15">
      <c r="A1255" s="12">
        <v>1252</v>
      </c>
      <c r="Q1255" s="24"/>
      <c r="BC1255" s="24"/>
      <c r="BV1255" s="24"/>
      <c r="CO1255" s="24"/>
    </row>
    <row r="1256" spans="1:93" ht="13.5" customHeight="1" x14ac:dyDescent="0.15">
      <c r="A1256" s="12">
        <v>1253</v>
      </c>
      <c r="Q1256" s="24"/>
      <c r="BC1256" s="24"/>
      <c r="BV1256" s="24"/>
      <c r="CO1256" s="24"/>
    </row>
    <row r="1257" spans="1:93" ht="13.5" customHeight="1" x14ac:dyDescent="0.15">
      <c r="A1257" s="12">
        <v>1254</v>
      </c>
      <c r="Q1257" s="24"/>
      <c r="BC1257" s="24"/>
      <c r="BV1257" s="24"/>
      <c r="CO1257" s="24"/>
    </row>
    <row r="1258" spans="1:93" ht="13.5" customHeight="1" x14ac:dyDescent="0.15">
      <c r="A1258" s="12">
        <v>1255</v>
      </c>
      <c r="Q1258" s="24"/>
      <c r="BC1258" s="24"/>
      <c r="BV1258" s="24"/>
      <c r="CO1258" s="24"/>
    </row>
    <row r="1259" spans="1:93" ht="13.5" customHeight="1" x14ac:dyDescent="0.15">
      <c r="A1259" s="12">
        <v>1256</v>
      </c>
      <c r="Q1259" s="24"/>
      <c r="BC1259" s="24"/>
      <c r="BV1259" s="24"/>
      <c r="CO1259" s="24"/>
    </row>
    <row r="1260" spans="1:93" ht="13.5" customHeight="1" x14ac:dyDescent="0.15">
      <c r="A1260" s="12">
        <v>1257</v>
      </c>
      <c r="Q1260" s="24"/>
      <c r="BC1260" s="24"/>
      <c r="BV1260" s="24"/>
      <c r="CO1260" s="24"/>
    </row>
    <row r="1261" spans="1:93" ht="13.5" customHeight="1" x14ac:dyDescent="0.15">
      <c r="A1261" s="12">
        <v>1258</v>
      </c>
      <c r="Q1261" s="24"/>
      <c r="BC1261" s="24"/>
      <c r="BV1261" s="24"/>
      <c r="CO1261" s="24"/>
    </row>
    <row r="1262" spans="1:93" ht="13.5" customHeight="1" x14ac:dyDescent="0.15">
      <c r="A1262" s="12">
        <v>1259</v>
      </c>
      <c r="Q1262" s="24"/>
      <c r="BC1262" s="24"/>
      <c r="BV1262" s="24"/>
      <c r="CO1262" s="24"/>
    </row>
    <row r="1263" spans="1:93" ht="13.5" customHeight="1" x14ac:dyDescent="0.15">
      <c r="A1263" s="12">
        <v>1260</v>
      </c>
      <c r="Q1263" s="24"/>
      <c r="BC1263" s="24"/>
      <c r="BV1263" s="24"/>
      <c r="CO1263" s="24"/>
    </row>
    <row r="1264" spans="1:93" ht="13.5" customHeight="1" x14ac:dyDescent="0.15">
      <c r="A1264" s="12">
        <v>1261</v>
      </c>
      <c r="Q1264" s="24"/>
      <c r="BC1264" s="24"/>
      <c r="BV1264" s="24"/>
      <c r="CO1264" s="24"/>
    </row>
    <row r="1265" spans="1:93" ht="13.5" customHeight="1" x14ac:dyDescent="0.15">
      <c r="A1265" s="12">
        <v>1262</v>
      </c>
      <c r="Q1265" s="24"/>
      <c r="BC1265" s="24"/>
      <c r="BV1265" s="24"/>
      <c r="CO1265" s="24"/>
    </row>
    <row r="1266" spans="1:93" ht="13.5" customHeight="1" x14ac:dyDescent="0.15">
      <c r="A1266" s="12">
        <v>1263</v>
      </c>
      <c r="Q1266" s="24"/>
      <c r="BC1266" s="24"/>
      <c r="BV1266" s="24"/>
      <c r="CO1266" s="24"/>
    </row>
    <row r="1267" spans="1:93" ht="13.5" customHeight="1" x14ac:dyDescent="0.15">
      <c r="A1267" s="12">
        <v>1264</v>
      </c>
      <c r="Q1267" s="24"/>
      <c r="BC1267" s="24"/>
      <c r="BV1267" s="24"/>
      <c r="CO1267" s="24"/>
    </row>
    <row r="1268" spans="1:93" ht="13.5" customHeight="1" x14ac:dyDescent="0.15">
      <c r="A1268" s="12">
        <v>1265</v>
      </c>
      <c r="Q1268" s="24"/>
      <c r="BC1268" s="24"/>
      <c r="BV1268" s="24"/>
      <c r="CO1268" s="24"/>
    </row>
    <row r="1269" spans="1:93" ht="13.5" customHeight="1" x14ac:dyDescent="0.15">
      <c r="A1269" s="12">
        <v>1266</v>
      </c>
      <c r="Q1269" s="24"/>
      <c r="BC1269" s="24"/>
      <c r="BV1269" s="24"/>
      <c r="CO1269" s="24"/>
    </row>
    <row r="1270" spans="1:93" ht="13.5" customHeight="1" x14ac:dyDescent="0.15">
      <c r="A1270" s="12">
        <v>1267</v>
      </c>
      <c r="Q1270" s="24"/>
      <c r="BC1270" s="24"/>
      <c r="BV1270" s="24"/>
      <c r="CO1270" s="24"/>
    </row>
    <row r="1271" spans="1:93" ht="13.5" customHeight="1" x14ac:dyDescent="0.15">
      <c r="A1271" s="12">
        <v>1268</v>
      </c>
      <c r="Q1271" s="24"/>
      <c r="BC1271" s="24"/>
      <c r="BV1271" s="24"/>
      <c r="CO1271" s="24"/>
    </row>
    <row r="1272" spans="1:93" ht="13.5" customHeight="1" x14ac:dyDescent="0.15">
      <c r="A1272" s="12">
        <v>1269</v>
      </c>
      <c r="Q1272" s="24"/>
      <c r="BC1272" s="24"/>
      <c r="BV1272" s="24"/>
      <c r="CO1272" s="24"/>
    </row>
    <row r="1273" spans="1:93" ht="13.5" customHeight="1" x14ac:dyDescent="0.15">
      <c r="A1273" s="12">
        <v>1270</v>
      </c>
      <c r="Q1273" s="24"/>
      <c r="BC1273" s="24"/>
      <c r="BV1273" s="24"/>
      <c r="CO1273" s="24"/>
    </row>
    <row r="1274" spans="1:93" ht="13.5" customHeight="1" x14ac:dyDescent="0.15">
      <c r="A1274" s="12">
        <v>1271</v>
      </c>
      <c r="Q1274" s="24"/>
      <c r="BC1274" s="24"/>
      <c r="BV1274" s="24"/>
      <c r="CO1274" s="24"/>
    </row>
    <row r="1275" spans="1:93" ht="13.5" customHeight="1" x14ac:dyDescent="0.15">
      <c r="A1275" s="12">
        <v>1272</v>
      </c>
      <c r="Q1275" s="24"/>
      <c r="BC1275" s="24"/>
      <c r="BV1275" s="24"/>
      <c r="CO1275" s="24"/>
    </row>
    <row r="1276" spans="1:93" ht="13.5" customHeight="1" x14ac:dyDescent="0.15">
      <c r="A1276" s="12">
        <v>1273</v>
      </c>
      <c r="Q1276" s="24"/>
      <c r="BC1276" s="24"/>
      <c r="BV1276" s="24"/>
      <c r="CO1276" s="24"/>
    </row>
    <row r="1277" spans="1:93" ht="13.5" customHeight="1" x14ac:dyDescent="0.15">
      <c r="A1277" s="12">
        <v>1274</v>
      </c>
      <c r="Q1277" s="24"/>
      <c r="BC1277" s="24"/>
      <c r="BV1277" s="24"/>
      <c r="CO1277" s="24"/>
    </row>
    <row r="1278" spans="1:93" ht="13.5" customHeight="1" x14ac:dyDescent="0.15">
      <c r="A1278" s="12">
        <v>1275</v>
      </c>
      <c r="Q1278" s="24"/>
      <c r="BC1278" s="24"/>
      <c r="BV1278" s="24"/>
      <c r="CO1278" s="24"/>
    </row>
    <row r="1279" spans="1:93" ht="13.5" customHeight="1" x14ac:dyDescent="0.15">
      <c r="A1279" s="12">
        <v>1276</v>
      </c>
      <c r="Q1279" s="24"/>
      <c r="BC1279" s="24"/>
      <c r="BV1279" s="24"/>
      <c r="CO1279" s="24"/>
    </row>
    <row r="1280" spans="1:93" ht="13.5" customHeight="1" x14ac:dyDescent="0.15">
      <c r="A1280" s="12">
        <v>1277</v>
      </c>
      <c r="Q1280" s="24"/>
      <c r="BC1280" s="24"/>
      <c r="BV1280" s="24"/>
      <c r="CO1280" s="24"/>
    </row>
    <row r="1281" spans="1:93" ht="13.5" customHeight="1" x14ac:dyDescent="0.15">
      <c r="A1281" s="12">
        <v>1278</v>
      </c>
      <c r="Q1281" s="24"/>
      <c r="BC1281" s="24"/>
      <c r="BV1281" s="24"/>
      <c r="CO1281" s="24"/>
    </row>
    <row r="1282" spans="1:93" ht="13.5" customHeight="1" x14ac:dyDescent="0.15">
      <c r="A1282" s="12">
        <v>1279</v>
      </c>
      <c r="Q1282" s="24"/>
      <c r="BC1282" s="24"/>
      <c r="BV1282" s="24"/>
      <c r="CO1282" s="24"/>
    </row>
    <row r="1283" spans="1:93" ht="13.5" customHeight="1" x14ac:dyDescent="0.15">
      <c r="A1283" s="12">
        <v>1280</v>
      </c>
      <c r="Q1283" s="24"/>
      <c r="BC1283" s="24"/>
      <c r="BV1283" s="24"/>
      <c r="CO1283" s="24"/>
    </row>
    <row r="1284" spans="1:93" ht="13.5" customHeight="1" x14ac:dyDescent="0.15">
      <c r="A1284" s="12">
        <v>1281</v>
      </c>
      <c r="Q1284" s="24"/>
      <c r="BC1284" s="24"/>
      <c r="BV1284" s="24"/>
      <c r="CO1284" s="24"/>
    </row>
    <row r="1285" spans="1:93" ht="13.5" customHeight="1" x14ac:dyDescent="0.15">
      <c r="A1285" s="12">
        <v>1282</v>
      </c>
      <c r="Q1285" s="24"/>
      <c r="BC1285" s="24"/>
      <c r="BV1285" s="24"/>
      <c r="CO1285" s="24"/>
    </row>
    <row r="1286" spans="1:93" ht="13.5" customHeight="1" x14ac:dyDescent="0.15">
      <c r="A1286" s="12">
        <v>1283</v>
      </c>
      <c r="Q1286" s="24"/>
      <c r="BC1286" s="24"/>
      <c r="BV1286" s="24"/>
      <c r="CO1286" s="24"/>
    </row>
    <row r="1287" spans="1:93" ht="13.5" customHeight="1" x14ac:dyDescent="0.15">
      <c r="A1287" s="12">
        <v>1284</v>
      </c>
      <c r="Q1287" s="24"/>
      <c r="BC1287" s="24"/>
      <c r="BV1287" s="24"/>
      <c r="CO1287" s="24"/>
    </row>
    <row r="1288" spans="1:93" ht="13.5" customHeight="1" x14ac:dyDescent="0.15">
      <c r="A1288" s="12">
        <v>1285</v>
      </c>
      <c r="Q1288" s="24"/>
      <c r="BC1288" s="24"/>
      <c r="BV1288" s="24"/>
      <c r="CO1288" s="24"/>
    </row>
    <row r="1289" spans="1:93" ht="13.5" customHeight="1" x14ac:dyDescent="0.15">
      <c r="A1289" s="12">
        <v>1286</v>
      </c>
      <c r="Q1289" s="24"/>
      <c r="BC1289" s="24"/>
      <c r="BV1289" s="24"/>
      <c r="CO1289" s="24"/>
    </row>
    <row r="1290" spans="1:93" ht="13.5" customHeight="1" x14ac:dyDescent="0.15">
      <c r="A1290" s="12">
        <v>1287</v>
      </c>
      <c r="Q1290" s="24"/>
      <c r="BC1290" s="24"/>
      <c r="BV1290" s="24"/>
      <c r="CO1290" s="24"/>
    </row>
    <row r="1291" spans="1:93" ht="13.5" customHeight="1" x14ac:dyDescent="0.15">
      <c r="A1291" s="12">
        <v>1288</v>
      </c>
      <c r="Q1291" s="24"/>
      <c r="BC1291" s="24"/>
      <c r="BV1291" s="24"/>
      <c r="CO1291" s="24"/>
    </row>
    <row r="1292" spans="1:93" ht="13.5" customHeight="1" x14ac:dyDescent="0.15">
      <c r="A1292" s="12">
        <v>1289</v>
      </c>
      <c r="Q1292" s="24"/>
      <c r="BC1292" s="24"/>
      <c r="BV1292" s="24"/>
      <c r="CO1292" s="24"/>
    </row>
    <row r="1293" spans="1:93" ht="13.5" customHeight="1" x14ac:dyDescent="0.15">
      <c r="A1293" s="12">
        <v>1290</v>
      </c>
      <c r="Q1293" s="24"/>
      <c r="BC1293" s="24"/>
      <c r="BV1293" s="24"/>
      <c r="CO1293" s="24"/>
    </row>
    <row r="1294" spans="1:93" ht="13.5" customHeight="1" x14ac:dyDescent="0.15">
      <c r="A1294" s="12">
        <v>1291</v>
      </c>
      <c r="Q1294" s="24"/>
      <c r="BC1294" s="24"/>
      <c r="BV1294" s="24"/>
      <c r="CO1294" s="24"/>
    </row>
    <row r="1295" spans="1:93" ht="13.5" customHeight="1" x14ac:dyDescent="0.15">
      <c r="A1295" s="12">
        <v>1292</v>
      </c>
      <c r="Q1295" s="24"/>
      <c r="BC1295" s="24"/>
      <c r="BV1295" s="24"/>
      <c r="CO1295" s="24"/>
    </row>
    <row r="1296" spans="1:93" ht="13.5" customHeight="1" x14ac:dyDescent="0.15">
      <c r="A1296" s="12">
        <v>1293</v>
      </c>
      <c r="Q1296" s="24"/>
      <c r="BC1296" s="24"/>
      <c r="BV1296" s="24"/>
      <c r="CO1296" s="24"/>
    </row>
    <row r="1297" spans="1:93" ht="13.5" customHeight="1" x14ac:dyDescent="0.15">
      <c r="A1297" s="12">
        <v>1294</v>
      </c>
      <c r="Q1297" s="24"/>
      <c r="BC1297" s="24"/>
      <c r="BV1297" s="24"/>
      <c r="CO1297" s="24"/>
    </row>
    <row r="1298" spans="1:93" ht="13.5" customHeight="1" x14ac:dyDescent="0.15">
      <c r="A1298" s="12">
        <v>1295</v>
      </c>
      <c r="Q1298" s="24"/>
      <c r="BC1298" s="24"/>
      <c r="BV1298" s="24"/>
      <c r="CO1298" s="24"/>
    </row>
    <row r="1299" spans="1:93" ht="13.5" customHeight="1" x14ac:dyDescent="0.15">
      <c r="A1299" s="12">
        <v>1296</v>
      </c>
      <c r="Q1299" s="24"/>
      <c r="BC1299" s="24"/>
      <c r="BV1299" s="24"/>
      <c r="CO1299" s="24"/>
    </row>
    <row r="1300" spans="1:93" ht="13.5" customHeight="1" x14ac:dyDescent="0.15">
      <c r="A1300" s="12">
        <v>1297</v>
      </c>
      <c r="Q1300" s="24"/>
      <c r="BC1300" s="24"/>
      <c r="BV1300" s="24"/>
      <c r="CO1300" s="24"/>
    </row>
    <row r="1301" spans="1:93" ht="13.5" customHeight="1" x14ac:dyDescent="0.15">
      <c r="A1301" s="12">
        <v>1298</v>
      </c>
      <c r="Q1301" s="24"/>
      <c r="BC1301" s="24"/>
      <c r="BV1301" s="24"/>
      <c r="CO1301" s="24"/>
    </row>
    <row r="1302" spans="1:93" ht="13.5" customHeight="1" x14ac:dyDescent="0.15">
      <c r="A1302" s="12">
        <v>1299</v>
      </c>
      <c r="Q1302" s="24"/>
      <c r="BC1302" s="24"/>
      <c r="BV1302" s="24"/>
      <c r="CO1302" s="24"/>
    </row>
    <row r="1303" spans="1:93" ht="13.5" customHeight="1" x14ac:dyDescent="0.15">
      <c r="A1303" s="12">
        <v>1300</v>
      </c>
      <c r="Q1303" s="24"/>
      <c r="BC1303" s="24"/>
      <c r="BV1303" s="24"/>
      <c r="CO1303" s="24"/>
    </row>
    <row r="1304" spans="1:93" ht="13.5" customHeight="1" x14ac:dyDescent="0.15">
      <c r="A1304" s="12">
        <v>1301</v>
      </c>
      <c r="Q1304" s="24"/>
      <c r="BC1304" s="24"/>
      <c r="BV1304" s="24"/>
      <c r="CO1304" s="24"/>
    </row>
    <row r="1305" spans="1:93" ht="13.5" customHeight="1" x14ac:dyDescent="0.15">
      <c r="A1305" s="12">
        <v>1302</v>
      </c>
      <c r="Q1305" s="24"/>
      <c r="BC1305" s="24"/>
      <c r="BV1305" s="24"/>
      <c r="CO1305" s="24"/>
    </row>
    <row r="1306" spans="1:93" ht="13.5" customHeight="1" x14ac:dyDescent="0.15">
      <c r="A1306" s="12">
        <v>1303</v>
      </c>
      <c r="Q1306" s="24"/>
      <c r="BC1306" s="24"/>
      <c r="BV1306" s="24"/>
      <c r="CO1306" s="24"/>
    </row>
    <row r="1307" spans="1:93" ht="13.5" customHeight="1" x14ac:dyDescent="0.15">
      <c r="A1307" s="12">
        <v>1304</v>
      </c>
      <c r="Q1307" s="24"/>
      <c r="BC1307" s="24"/>
      <c r="BV1307" s="24"/>
      <c r="CO1307" s="24"/>
    </row>
    <row r="1308" spans="1:93" ht="13.5" customHeight="1" x14ac:dyDescent="0.15">
      <c r="A1308" s="12">
        <v>1305</v>
      </c>
      <c r="Q1308" s="24"/>
      <c r="BC1308" s="24"/>
      <c r="BV1308" s="24"/>
      <c r="CO1308" s="24"/>
    </row>
    <row r="1309" spans="1:93" ht="13.5" customHeight="1" x14ac:dyDescent="0.15">
      <c r="A1309" s="12">
        <v>1306</v>
      </c>
      <c r="Q1309" s="24"/>
      <c r="BC1309" s="24"/>
      <c r="BV1309" s="24"/>
      <c r="CO1309" s="24"/>
    </row>
    <row r="1310" spans="1:93" ht="13.5" customHeight="1" x14ac:dyDescent="0.15">
      <c r="A1310" s="12">
        <v>1307</v>
      </c>
      <c r="Q1310" s="24"/>
      <c r="BC1310" s="24"/>
      <c r="BV1310" s="24"/>
      <c r="CO1310" s="24"/>
    </row>
    <row r="1311" spans="1:93" ht="13.5" customHeight="1" x14ac:dyDescent="0.15">
      <c r="A1311" s="12">
        <v>1308</v>
      </c>
      <c r="Q1311" s="24"/>
      <c r="BC1311" s="24"/>
      <c r="BV1311" s="24"/>
      <c r="CO1311" s="24"/>
    </row>
    <row r="1312" spans="1:93" ht="13.5" customHeight="1" x14ac:dyDescent="0.15">
      <c r="A1312" s="12">
        <v>1309</v>
      </c>
      <c r="Q1312" s="24"/>
      <c r="BC1312" s="24"/>
      <c r="BV1312" s="24"/>
      <c r="CO1312" s="24"/>
    </row>
    <row r="1313" spans="1:93" ht="13.5" customHeight="1" x14ac:dyDescent="0.15">
      <c r="A1313" s="12">
        <v>1310</v>
      </c>
      <c r="Q1313" s="24"/>
      <c r="BC1313" s="24"/>
      <c r="BV1313" s="24"/>
      <c r="CO1313" s="24"/>
    </row>
    <row r="1314" spans="1:93" ht="13.5" customHeight="1" x14ac:dyDescent="0.15">
      <c r="A1314" s="12">
        <v>1311</v>
      </c>
      <c r="Q1314" s="24"/>
      <c r="BC1314" s="24"/>
      <c r="BV1314" s="24"/>
      <c r="CO1314" s="24"/>
    </row>
    <row r="1315" spans="1:93" ht="13.5" customHeight="1" x14ac:dyDescent="0.15">
      <c r="A1315" s="12">
        <v>1312</v>
      </c>
      <c r="Q1315" s="24"/>
      <c r="BC1315" s="24"/>
      <c r="BV1315" s="24"/>
      <c r="CO1315" s="24"/>
    </row>
    <row r="1316" spans="1:93" ht="13.5" customHeight="1" x14ac:dyDescent="0.15">
      <c r="A1316" s="12">
        <v>1313</v>
      </c>
      <c r="Q1316" s="24"/>
      <c r="BC1316" s="24"/>
      <c r="BV1316" s="24"/>
      <c r="CO1316" s="24"/>
    </row>
    <row r="1317" spans="1:93" ht="13.5" customHeight="1" x14ac:dyDescent="0.15">
      <c r="A1317" s="12">
        <v>1314</v>
      </c>
      <c r="Q1317" s="24"/>
      <c r="BC1317" s="24"/>
      <c r="BV1317" s="24"/>
      <c r="CO1317" s="24"/>
    </row>
    <row r="1318" spans="1:93" ht="13.5" customHeight="1" x14ac:dyDescent="0.15">
      <c r="A1318" s="12">
        <v>1315</v>
      </c>
      <c r="Q1318" s="24"/>
      <c r="BC1318" s="24"/>
      <c r="BV1318" s="24"/>
      <c r="CO1318" s="24"/>
    </row>
    <row r="1319" spans="1:93" ht="13.5" customHeight="1" x14ac:dyDescent="0.15">
      <c r="A1319" s="12">
        <v>1316</v>
      </c>
      <c r="Q1319" s="24"/>
      <c r="BC1319" s="24"/>
      <c r="BV1319" s="24"/>
      <c r="CO1319" s="24"/>
    </row>
    <row r="1320" spans="1:93" ht="13.5" customHeight="1" x14ac:dyDescent="0.15">
      <c r="A1320" s="12">
        <v>1317</v>
      </c>
      <c r="Q1320" s="24"/>
      <c r="BC1320" s="24"/>
      <c r="BV1320" s="24"/>
      <c r="CO1320" s="24"/>
    </row>
    <row r="1321" spans="1:93" ht="13.5" customHeight="1" x14ac:dyDescent="0.15">
      <c r="A1321" s="12">
        <v>1318</v>
      </c>
      <c r="Q1321" s="24"/>
      <c r="BC1321" s="24"/>
      <c r="BV1321" s="24"/>
      <c r="CO1321" s="24"/>
    </row>
    <row r="1322" spans="1:93" ht="13.5" customHeight="1" x14ac:dyDescent="0.15">
      <c r="A1322" s="12">
        <v>1319</v>
      </c>
      <c r="Q1322" s="24"/>
      <c r="BC1322" s="24"/>
      <c r="BV1322" s="24"/>
      <c r="CO1322" s="24"/>
    </row>
    <row r="1323" spans="1:93" ht="13.5" customHeight="1" x14ac:dyDescent="0.15">
      <c r="A1323" s="12">
        <v>1320</v>
      </c>
      <c r="Q1323" s="24"/>
      <c r="BC1323" s="24"/>
      <c r="BV1323" s="24"/>
      <c r="CO1323" s="24"/>
    </row>
    <row r="1324" spans="1:93" ht="13.5" customHeight="1" x14ac:dyDescent="0.15">
      <c r="A1324" s="12">
        <v>1321</v>
      </c>
      <c r="Q1324" s="24"/>
      <c r="BC1324" s="24"/>
      <c r="BV1324" s="24"/>
      <c r="CO1324" s="24"/>
    </row>
    <row r="1325" spans="1:93" ht="13.5" customHeight="1" x14ac:dyDescent="0.15">
      <c r="A1325" s="12">
        <v>1322</v>
      </c>
      <c r="Q1325" s="24"/>
      <c r="BC1325" s="24"/>
      <c r="BV1325" s="24"/>
      <c r="CO1325" s="24"/>
    </row>
    <row r="1326" spans="1:93" ht="13.5" customHeight="1" x14ac:dyDescent="0.15">
      <c r="A1326" s="12">
        <v>1323</v>
      </c>
      <c r="Q1326" s="24"/>
      <c r="BC1326" s="24"/>
      <c r="BV1326" s="24"/>
      <c r="CO1326" s="24"/>
    </row>
    <row r="1327" spans="1:93" ht="13.5" customHeight="1" x14ac:dyDescent="0.15">
      <c r="A1327" s="12">
        <v>1324</v>
      </c>
      <c r="Q1327" s="24"/>
      <c r="BC1327" s="24"/>
      <c r="BV1327" s="24"/>
      <c r="CO1327" s="24"/>
    </row>
    <row r="1328" spans="1:93" ht="13.5" customHeight="1" x14ac:dyDescent="0.15">
      <c r="A1328" s="12">
        <v>1325</v>
      </c>
      <c r="Q1328" s="24"/>
      <c r="BC1328" s="24"/>
      <c r="BV1328" s="24"/>
      <c r="CO1328" s="24"/>
    </row>
    <row r="1329" spans="1:93" ht="13.5" customHeight="1" x14ac:dyDescent="0.15">
      <c r="A1329" s="12">
        <v>1326</v>
      </c>
      <c r="Q1329" s="24"/>
      <c r="BC1329" s="24"/>
      <c r="BV1329" s="24"/>
      <c r="CO1329" s="24"/>
    </row>
    <row r="1330" spans="1:93" ht="13.5" customHeight="1" x14ac:dyDescent="0.15">
      <c r="A1330" s="12">
        <v>1327</v>
      </c>
      <c r="Q1330" s="24"/>
      <c r="BC1330" s="24"/>
      <c r="BV1330" s="24"/>
      <c r="CO1330" s="24"/>
    </row>
    <row r="1331" spans="1:93" ht="13.5" customHeight="1" x14ac:dyDescent="0.15">
      <c r="A1331" s="12">
        <v>1328</v>
      </c>
      <c r="Q1331" s="24"/>
      <c r="BC1331" s="24"/>
      <c r="BV1331" s="24"/>
      <c r="CO1331" s="24"/>
    </row>
    <row r="1332" spans="1:93" ht="13.5" customHeight="1" x14ac:dyDescent="0.15">
      <c r="A1332" s="12">
        <v>1329</v>
      </c>
      <c r="Q1332" s="24"/>
      <c r="BC1332" s="24"/>
      <c r="BV1332" s="24"/>
      <c r="CO1332" s="24"/>
    </row>
    <row r="1333" spans="1:93" ht="13.5" customHeight="1" x14ac:dyDescent="0.15">
      <c r="A1333" s="12">
        <v>1330</v>
      </c>
      <c r="Q1333" s="24"/>
      <c r="BC1333" s="24"/>
      <c r="BV1333" s="24"/>
      <c r="CO1333" s="24"/>
    </row>
    <row r="1334" spans="1:93" ht="13.5" customHeight="1" x14ac:dyDescent="0.15">
      <c r="A1334" s="12">
        <v>1331</v>
      </c>
      <c r="Q1334" s="24"/>
      <c r="BC1334" s="24"/>
      <c r="BV1334" s="24"/>
      <c r="CO1334" s="24"/>
    </row>
    <row r="1335" spans="1:93" ht="13.5" customHeight="1" x14ac:dyDescent="0.15">
      <c r="A1335" s="12">
        <v>1332</v>
      </c>
      <c r="Q1335" s="24"/>
      <c r="BC1335" s="24"/>
      <c r="BV1335" s="24"/>
      <c r="CO1335" s="24"/>
    </row>
    <row r="1336" spans="1:93" ht="13.5" customHeight="1" x14ac:dyDescent="0.15">
      <c r="A1336" s="12">
        <v>1333</v>
      </c>
      <c r="Q1336" s="24"/>
      <c r="BC1336" s="24"/>
      <c r="BV1336" s="24"/>
      <c r="CO1336" s="24"/>
    </row>
    <row r="1337" spans="1:93" ht="13.5" customHeight="1" x14ac:dyDescent="0.15">
      <c r="A1337" s="12">
        <v>1334</v>
      </c>
      <c r="Q1337" s="24"/>
      <c r="BC1337" s="24"/>
      <c r="BV1337" s="24"/>
      <c r="CO1337" s="24"/>
    </row>
    <row r="1338" spans="1:93" ht="13.5" customHeight="1" x14ac:dyDescent="0.15">
      <c r="A1338" s="12">
        <v>1335</v>
      </c>
      <c r="Q1338" s="24"/>
      <c r="BC1338" s="24"/>
      <c r="BV1338" s="24"/>
      <c r="CO1338" s="24"/>
    </row>
    <row r="1339" spans="1:93" ht="13.5" customHeight="1" x14ac:dyDescent="0.15">
      <c r="A1339" s="12">
        <v>1336</v>
      </c>
      <c r="Q1339" s="24"/>
      <c r="BC1339" s="24"/>
      <c r="BV1339" s="24"/>
      <c r="CO1339" s="24"/>
    </row>
    <row r="1340" spans="1:93" ht="13.5" customHeight="1" x14ac:dyDescent="0.15">
      <c r="A1340" s="12">
        <v>1337</v>
      </c>
      <c r="Q1340" s="24"/>
      <c r="BC1340" s="24"/>
      <c r="BV1340" s="24"/>
      <c r="CO1340" s="24"/>
    </row>
    <row r="1341" spans="1:93" ht="13.5" customHeight="1" x14ac:dyDescent="0.15">
      <c r="A1341" s="12">
        <v>1338</v>
      </c>
      <c r="Q1341" s="24"/>
      <c r="BC1341" s="24"/>
      <c r="BV1341" s="24"/>
      <c r="CO1341" s="24"/>
    </row>
    <row r="1342" spans="1:93" ht="13.5" customHeight="1" x14ac:dyDescent="0.15">
      <c r="A1342" s="12">
        <v>1339</v>
      </c>
      <c r="Q1342" s="24"/>
      <c r="BC1342" s="24"/>
      <c r="BV1342" s="24"/>
      <c r="CO1342" s="24"/>
    </row>
    <row r="1343" spans="1:93" ht="13.5" customHeight="1" x14ac:dyDescent="0.15">
      <c r="A1343" s="12">
        <v>1340</v>
      </c>
      <c r="Q1343" s="24"/>
      <c r="BC1343" s="24"/>
      <c r="BV1343" s="24"/>
      <c r="CO1343" s="24"/>
    </row>
    <row r="1344" spans="1:93" ht="13.5" customHeight="1" x14ac:dyDescent="0.15">
      <c r="A1344" s="12">
        <v>1341</v>
      </c>
      <c r="Q1344" s="24"/>
      <c r="BC1344" s="24"/>
      <c r="BV1344" s="24"/>
      <c r="CO1344" s="24"/>
    </row>
    <row r="1345" spans="1:93" ht="13.5" customHeight="1" x14ac:dyDescent="0.15">
      <c r="A1345" s="12">
        <v>1342</v>
      </c>
      <c r="Q1345" s="24"/>
      <c r="BC1345" s="24"/>
      <c r="BV1345" s="24"/>
      <c r="CO1345" s="24"/>
    </row>
    <row r="1346" spans="1:93" ht="13.5" customHeight="1" x14ac:dyDescent="0.15">
      <c r="A1346" s="12">
        <v>1343</v>
      </c>
      <c r="Q1346" s="24"/>
      <c r="BC1346" s="24"/>
      <c r="BV1346" s="24"/>
      <c r="CO1346" s="24"/>
    </row>
    <row r="1347" spans="1:93" ht="13.5" customHeight="1" x14ac:dyDescent="0.15">
      <c r="A1347" s="12">
        <v>1344</v>
      </c>
      <c r="Q1347" s="24"/>
      <c r="BC1347" s="24"/>
      <c r="BV1347" s="24"/>
      <c r="CO1347" s="24"/>
    </row>
    <row r="1348" spans="1:93" ht="13.5" customHeight="1" x14ac:dyDescent="0.15">
      <c r="A1348" s="12">
        <v>1345</v>
      </c>
      <c r="Q1348" s="24"/>
      <c r="BC1348" s="24"/>
      <c r="BV1348" s="24"/>
      <c r="CO1348" s="24"/>
    </row>
    <row r="1349" spans="1:93" ht="13.5" customHeight="1" x14ac:dyDescent="0.15">
      <c r="A1349" s="12">
        <v>1346</v>
      </c>
      <c r="Q1349" s="24"/>
      <c r="BC1349" s="24"/>
      <c r="BV1349" s="24"/>
      <c r="CO1349" s="24"/>
    </row>
    <row r="1350" spans="1:93" ht="13.5" customHeight="1" x14ac:dyDescent="0.15">
      <c r="A1350" s="12">
        <v>1347</v>
      </c>
      <c r="Q1350" s="24"/>
      <c r="BC1350" s="24"/>
      <c r="BV1350" s="24"/>
      <c r="CO1350" s="24"/>
    </row>
    <row r="1351" spans="1:93" ht="13.5" customHeight="1" x14ac:dyDescent="0.15">
      <c r="A1351" s="12">
        <v>1348</v>
      </c>
      <c r="Q1351" s="24"/>
      <c r="BC1351" s="24"/>
      <c r="BV1351" s="24"/>
      <c r="CO1351" s="24"/>
    </row>
    <row r="1352" spans="1:93" ht="13.5" customHeight="1" x14ac:dyDescent="0.15">
      <c r="A1352" s="12">
        <v>1349</v>
      </c>
      <c r="Q1352" s="24"/>
      <c r="BC1352" s="24"/>
      <c r="BV1352" s="24"/>
      <c r="CO1352" s="24"/>
    </row>
    <row r="1353" spans="1:93" ht="13.5" customHeight="1" x14ac:dyDescent="0.15">
      <c r="A1353" s="12">
        <v>1350</v>
      </c>
      <c r="Q1353" s="24"/>
      <c r="BC1353" s="24"/>
      <c r="BV1353" s="24"/>
      <c r="CO1353" s="24"/>
    </row>
    <row r="1354" spans="1:93" ht="13.5" customHeight="1" x14ac:dyDescent="0.15">
      <c r="A1354" s="12">
        <v>1351</v>
      </c>
      <c r="Q1354" s="24"/>
      <c r="BC1354" s="24"/>
      <c r="BV1354" s="24"/>
      <c r="CO1354" s="24"/>
    </row>
    <row r="1355" spans="1:93" ht="13.5" customHeight="1" x14ac:dyDescent="0.15">
      <c r="A1355" s="12">
        <v>1352</v>
      </c>
      <c r="Q1355" s="24"/>
      <c r="BC1355" s="24"/>
      <c r="BV1355" s="24"/>
      <c r="CO1355" s="24"/>
    </row>
    <row r="1356" spans="1:93" ht="13.5" customHeight="1" x14ac:dyDescent="0.15">
      <c r="A1356" s="12">
        <v>1353</v>
      </c>
      <c r="Q1356" s="24"/>
      <c r="BC1356" s="24"/>
      <c r="BV1356" s="24"/>
      <c r="CO1356" s="24"/>
    </row>
    <row r="1357" spans="1:93" ht="13.5" customHeight="1" x14ac:dyDescent="0.15">
      <c r="A1357" s="12">
        <v>1354</v>
      </c>
      <c r="Q1357" s="24"/>
      <c r="BC1357" s="24"/>
      <c r="BV1357" s="24"/>
      <c r="CO1357" s="24"/>
    </row>
    <row r="1358" spans="1:93" ht="13.5" customHeight="1" x14ac:dyDescent="0.15">
      <c r="A1358" s="12">
        <v>1355</v>
      </c>
      <c r="Q1358" s="24"/>
      <c r="BC1358" s="24"/>
      <c r="BV1358" s="24"/>
      <c r="CO1358" s="24"/>
    </row>
    <row r="1359" spans="1:93" ht="13.5" customHeight="1" x14ac:dyDescent="0.15">
      <c r="A1359" s="12">
        <v>1356</v>
      </c>
      <c r="Q1359" s="24"/>
      <c r="BC1359" s="24"/>
      <c r="BV1359" s="24"/>
      <c r="CO1359" s="24"/>
    </row>
    <row r="1360" spans="1:93" ht="13.5" customHeight="1" x14ac:dyDescent="0.15">
      <c r="A1360" s="12">
        <v>1357</v>
      </c>
      <c r="Q1360" s="24"/>
      <c r="BC1360" s="24"/>
      <c r="BV1360" s="24"/>
      <c r="CO1360" s="24"/>
    </row>
    <row r="1361" spans="1:93" ht="13.5" customHeight="1" x14ac:dyDescent="0.15">
      <c r="A1361" s="12">
        <v>1358</v>
      </c>
      <c r="Q1361" s="24"/>
      <c r="BC1361" s="24"/>
      <c r="BV1361" s="24"/>
      <c r="CO1361" s="24"/>
    </row>
    <row r="1362" spans="1:93" ht="13.5" customHeight="1" x14ac:dyDescent="0.15">
      <c r="A1362" s="12">
        <v>1359</v>
      </c>
      <c r="Q1362" s="24"/>
      <c r="BC1362" s="24"/>
      <c r="BV1362" s="24"/>
      <c r="CO1362" s="24"/>
    </row>
    <row r="1363" spans="1:93" ht="13.5" customHeight="1" x14ac:dyDescent="0.15">
      <c r="A1363" s="12">
        <v>1360</v>
      </c>
      <c r="Q1363" s="24"/>
      <c r="BC1363" s="24"/>
      <c r="BV1363" s="24"/>
      <c r="CO1363" s="24"/>
    </row>
    <row r="1364" spans="1:93" ht="13.5" customHeight="1" x14ac:dyDescent="0.15">
      <c r="A1364" s="12">
        <v>1361</v>
      </c>
      <c r="Q1364" s="24"/>
      <c r="BC1364" s="24"/>
      <c r="BV1364" s="24"/>
      <c r="CO1364" s="24"/>
    </row>
    <row r="1365" spans="1:93" ht="13.5" customHeight="1" x14ac:dyDescent="0.15">
      <c r="A1365" s="12">
        <v>1362</v>
      </c>
      <c r="Q1365" s="24"/>
      <c r="BC1365" s="24"/>
      <c r="BV1365" s="24"/>
      <c r="CO1365" s="24"/>
    </row>
    <row r="1366" spans="1:93" ht="13.5" customHeight="1" x14ac:dyDescent="0.15">
      <c r="A1366" s="12">
        <v>1363</v>
      </c>
      <c r="Q1366" s="24"/>
      <c r="BC1366" s="24"/>
      <c r="BV1366" s="24"/>
      <c r="CO1366" s="24"/>
    </row>
    <row r="1367" spans="1:93" ht="13.5" customHeight="1" x14ac:dyDescent="0.15">
      <c r="A1367" s="12">
        <v>1364</v>
      </c>
      <c r="Q1367" s="24"/>
      <c r="BC1367" s="24"/>
      <c r="BV1367" s="24"/>
      <c r="CO1367" s="24"/>
    </row>
    <row r="1368" spans="1:93" ht="13.5" customHeight="1" x14ac:dyDescent="0.15">
      <c r="A1368" s="12">
        <v>1365</v>
      </c>
      <c r="Q1368" s="24"/>
      <c r="BC1368" s="24"/>
      <c r="BV1368" s="24"/>
      <c r="CO1368" s="24"/>
    </row>
    <row r="1369" spans="1:93" ht="13.5" customHeight="1" x14ac:dyDescent="0.15">
      <c r="A1369" s="12">
        <v>1366</v>
      </c>
      <c r="Q1369" s="24"/>
      <c r="BC1369" s="24"/>
      <c r="BV1369" s="24"/>
      <c r="CO1369" s="24"/>
    </row>
    <row r="1370" spans="1:93" ht="13.5" customHeight="1" x14ac:dyDescent="0.15">
      <c r="A1370" s="12">
        <v>1367</v>
      </c>
      <c r="Q1370" s="24"/>
      <c r="BC1370" s="24"/>
      <c r="BV1370" s="24"/>
      <c r="CO1370" s="24"/>
    </row>
    <row r="1371" spans="1:93" ht="13.5" customHeight="1" x14ac:dyDescent="0.15">
      <c r="A1371" s="12">
        <v>1368</v>
      </c>
      <c r="Q1371" s="24"/>
      <c r="BC1371" s="24"/>
      <c r="BV1371" s="24"/>
      <c r="CO1371" s="24"/>
    </row>
    <row r="1372" spans="1:93" ht="13.5" customHeight="1" x14ac:dyDescent="0.15">
      <c r="A1372" s="12">
        <v>1369</v>
      </c>
      <c r="Q1372" s="24"/>
      <c r="BC1372" s="24"/>
      <c r="BV1372" s="24"/>
      <c r="CO1372" s="24"/>
    </row>
    <row r="1373" spans="1:93" ht="13.5" customHeight="1" x14ac:dyDescent="0.15">
      <c r="A1373" s="12">
        <v>1370</v>
      </c>
      <c r="Q1373" s="24"/>
      <c r="BC1373" s="24"/>
      <c r="BV1373" s="24"/>
      <c r="CO1373" s="24"/>
    </row>
    <row r="1374" spans="1:93" ht="13.5" customHeight="1" x14ac:dyDescent="0.15">
      <c r="A1374" s="12">
        <v>1371</v>
      </c>
      <c r="Q1374" s="24"/>
      <c r="BC1374" s="24"/>
      <c r="BV1374" s="24"/>
      <c r="CO1374" s="24"/>
    </row>
    <row r="1375" spans="1:93" ht="13.5" customHeight="1" x14ac:dyDescent="0.15">
      <c r="A1375" s="12">
        <v>1372</v>
      </c>
      <c r="Q1375" s="24"/>
      <c r="BC1375" s="24"/>
      <c r="BV1375" s="24"/>
      <c r="CO1375" s="24"/>
    </row>
    <row r="1376" spans="1:93" ht="13.5" customHeight="1" x14ac:dyDescent="0.15">
      <c r="A1376" s="12">
        <v>1373</v>
      </c>
      <c r="Q1376" s="24"/>
      <c r="BC1376" s="24"/>
      <c r="BV1376" s="24"/>
      <c r="CO1376" s="24"/>
    </row>
    <row r="1377" spans="1:93" ht="13.5" customHeight="1" x14ac:dyDescent="0.15">
      <c r="A1377" s="12">
        <v>1374</v>
      </c>
      <c r="Q1377" s="24"/>
      <c r="BC1377" s="24"/>
      <c r="BV1377" s="24"/>
      <c r="CO1377" s="24"/>
    </row>
    <row r="1378" spans="1:93" ht="13.5" customHeight="1" x14ac:dyDescent="0.15">
      <c r="A1378" s="12">
        <v>1375</v>
      </c>
      <c r="Q1378" s="24"/>
      <c r="BC1378" s="24"/>
      <c r="BV1378" s="24"/>
      <c r="CO1378" s="24"/>
    </row>
    <row r="1379" spans="1:93" ht="13.5" customHeight="1" x14ac:dyDescent="0.15">
      <c r="A1379" s="12">
        <v>1376</v>
      </c>
      <c r="Q1379" s="24"/>
      <c r="BC1379" s="24"/>
      <c r="BV1379" s="24"/>
      <c r="CO1379" s="24"/>
    </row>
    <row r="1380" spans="1:93" ht="13.5" customHeight="1" x14ac:dyDescent="0.15">
      <c r="A1380" s="12">
        <v>1377</v>
      </c>
      <c r="Q1380" s="24"/>
      <c r="BC1380" s="24"/>
      <c r="BV1380" s="24"/>
      <c r="CO1380" s="24"/>
    </row>
    <row r="1381" spans="1:93" ht="13.5" customHeight="1" x14ac:dyDescent="0.15">
      <c r="A1381" s="12">
        <v>1378</v>
      </c>
      <c r="Q1381" s="24"/>
      <c r="BC1381" s="24"/>
      <c r="BV1381" s="24"/>
      <c r="CO1381" s="24"/>
    </row>
    <row r="1382" spans="1:93" ht="13.5" customHeight="1" x14ac:dyDescent="0.15">
      <c r="A1382" s="12">
        <v>1379</v>
      </c>
      <c r="Q1382" s="24"/>
      <c r="BC1382" s="24"/>
      <c r="BV1382" s="24"/>
      <c r="CO1382" s="24"/>
    </row>
    <row r="1383" spans="1:93" ht="13.5" customHeight="1" x14ac:dyDescent="0.15">
      <c r="A1383" s="12">
        <v>1380</v>
      </c>
      <c r="Q1383" s="24"/>
      <c r="BC1383" s="24"/>
      <c r="BV1383" s="24"/>
      <c r="CO1383" s="24"/>
    </row>
    <row r="1384" spans="1:93" ht="13.5" customHeight="1" x14ac:dyDescent="0.15">
      <c r="A1384" s="12">
        <v>1381</v>
      </c>
      <c r="Q1384" s="24"/>
      <c r="BC1384" s="24"/>
      <c r="BV1384" s="24"/>
      <c r="CO1384" s="24"/>
    </row>
    <row r="1385" spans="1:93" ht="13.5" customHeight="1" x14ac:dyDescent="0.15">
      <c r="A1385" s="12">
        <v>1382</v>
      </c>
      <c r="Q1385" s="24"/>
      <c r="BC1385" s="24"/>
      <c r="BV1385" s="24"/>
      <c r="CO1385" s="24"/>
    </row>
    <row r="1386" spans="1:93" ht="13.5" customHeight="1" x14ac:dyDescent="0.15">
      <c r="A1386" s="12">
        <v>1383</v>
      </c>
      <c r="Q1386" s="24"/>
      <c r="BC1386" s="24"/>
      <c r="BV1386" s="24"/>
      <c r="CO1386" s="24"/>
    </row>
    <row r="1387" spans="1:93" ht="13.5" customHeight="1" x14ac:dyDescent="0.15">
      <c r="A1387" s="12">
        <v>1384</v>
      </c>
      <c r="Q1387" s="24"/>
      <c r="BC1387" s="24"/>
      <c r="BV1387" s="24"/>
      <c r="CO1387" s="24"/>
    </row>
    <row r="1388" spans="1:93" ht="13.5" customHeight="1" x14ac:dyDescent="0.15">
      <c r="A1388" s="12">
        <v>1385</v>
      </c>
      <c r="Q1388" s="24"/>
      <c r="BC1388" s="24"/>
      <c r="BV1388" s="24"/>
      <c r="CO1388" s="24"/>
    </row>
    <row r="1389" spans="1:93" ht="13.5" customHeight="1" x14ac:dyDescent="0.15">
      <c r="A1389" s="12">
        <v>1386</v>
      </c>
      <c r="Q1389" s="24"/>
      <c r="BC1389" s="24"/>
      <c r="BV1389" s="24"/>
      <c r="CO1389" s="24"/>
    </row>
    <row r="1390" spans="1:93" ht="13.5" customHeight="1" x14ac:dyDescent="0.15">
      <c r="A1390" s="12">
        <v>1387</v>
      </c>
      <c r="Q1390" s="24"/>
      <c r="BC1390" s="24"/>
      <c r="BV1390" s="24"/>
      <c r="CO1390" s="24"/>
    </row>
    <row r="1391" spans="1:93" ht="13.5" customHeight="1" x14ac:dyDescent="0.15">
      <c r="A1391" s="12">
        <v>1388</v>
      </c>
      <c r="Q1391" s="24"/>
      <c r="BC1391" s="24"/>
      <c r="BV1391" s="24"/>
      <c r="CO1391" s="24"/>
    </row>
    <row r="1392" spans="1:93" ht="13.5" customHeight="1" x14ac:dyDescent="0.15">
      <c r="A1392" s="12">
        <v>1389</v>
      </c>
      <c r="Q1392" s="24"/>
      <c r="BC1392" s="24"/>
      <c r="BV1392" s="24"/>
      <c r="CO1392" s="24"/>
    </row>
    <row r="1393" spans="1:93" ht="13.5" customHeight="1" x14ac:dyDescent="0.15">
      <c r="A1393" s="12">
        <v>1390</v>
      </c>
      <c r="Q1393" s="24"/>
      <c r="BC1393" s="24"/>
      <c r="BV1393" s="24"/>
      <c r="CO1393" s="24"/>
    </row>
    <row r="1394" spans="1:93" ht="13.5" customHeight="1" x14ac:dyDescent="0.15">
      <c r="A1394" s="12">
        <v>1391</v>
      </c>
      <c r="Q1394" s="24"/>
      <c r="BC1394" s="24"/>
      <c r="BV1394" s="24"/>
      <c r="CO1394" s="24"/>
    </row>
    <row r="1395" spans="1:93" ht="13.5" customHeight="1" x14ac:dyDescent="0.15">
      <c r="A1395" s="12">
        <v>1392</v>
      </c>
      <c r="Q1395" s="24"/>
      <c r="BC1395" s="24"/>
      <c r="BV1395" s="24"/>
      <c r="CO1395" s="24"/>
    </row>
    <row r="1396" spans="1:93" ht="13.5" customHeight="1" x14ac:dyDescent="0.15">
      <c r="A1396" s="12">
        <v>1393</v>
      </c>
      <c r="Q1396" s="24"/>
      <c r="BC1396" s="24"/>
      <c r="BV1396" s="24"/>
      <c r="CO1396" s="24"/>
    </row>
    <row r="1397" spans="1:93" ht="13.5" customHeight="1" x14ac:dyDescent="0.15">
      <c r="A1397" s="12">
        <v>1394</v>
      </c>
      <c r="Q1397" s="24"/>
      <c r="BC1397" s="24"/>
      <c r="BV1397" s="24"/>
      <c r="CO1397" s="24"/>
    </row>
    <row r="1398" spans="1:93" ht="13.5" customHeight="1" x14ac:dyDescent="0.15">
      <c r="A1398" s="12">
        <v>1395</v>
      </c>
      <c r="Q1398" s="24"/>
      <c r="BC1398" s="24"/>
      <c r="BV1398" s="24"/>
      <c r="CO1398" s="24"/>
    </row>
    <row r="1399" spans="1:93" ht="13.5" customHeight="1" x14ac:dyDescent="0.15">
      <c r="A1399" s="12">
        <v>1396</v>
      </c>
      <c r="Q1399" s="24"/>
      <c r="BC1399" s="24"/>
      <c r="BV1399" s="24"/>
      <c r="CO1399" s="24"/>
    </row>
    <row r="1400" spans="1:93" ht="13.5" customHeight="1" x14ac:dyDescent="0.15">
      <c r="A1400" s="12">
        <v>1397</v>
      </c>
      <c r="Q1400" s="24"/>
      <c r="BC1400" s="24"/>
      <c r="BV1400" s="24"/>
      <c r="CO1400" s="24"/>
    </row>
    <row r="1401" spans="1:93" ht="13.5" customHeight="1" x14ac:dyDescent="0.15">
      <c r="A1401" s="12">
        <v>1398</v>
      </c>
      <c r="Q1401" s="24"/>
      <c r="BC1401" s="24"/>
      <c r="BV1401" s="24"/>
      <c r="CO1401" s="24"/>
    </row>
    <row r="1402" spans="1:93" ht="13.5" customHeight="1" x14ac:dyDescent="0.15">
      <c r="A1402" s="12">
        <v>1399</v>
      </c>
      <c r="Q1402" s="24"/>
      <c r="BC1402" s="24"/>
      <c r="BV1402" s="24"/>
      <c r="CO1402" s="24"/>
    </row>
    <row r="1403" spans="1:93" ht="13.5" customHeight="1" x14ac:dyDescent="0.15">
      <c r="A1403" s="12">
        <v>1400</v>
      </c>
      <c r="Q1403" s="24"/>
      <c r="BC1403" s="24"/>
      <c r="BV1403" s="24"/>
      <c r="CO1403" s="24"/>
    </row>
    <row r="1404" spans="1:93" ht="13.5" customHeight="1" x14ac:dyDescent="0.15">
      <c r="A1404" s="12">
        <v>1401</v>
      </c>
      <c r="Q1404" s="24"/>
      <c r="BC1404" s="24"/>
      <c r="BV1404" s="24"/>
      <c r="CO1404" s="24"/>
    </row>
    <row r="1405" spans="1:93" ht="13.5" customHeight="1" x14ac:dyDescent="0.15">
      <c r="A1405" s="12">
        <v>1402</v>
      </c>
      <c r="Q1405" s="24"/>
      <c r="BC1405" s="24"/>
      <c r="BV1405" s="24"/>
      <c r="CO1405" s="24"/>
    </row>
    <row r="1406" spans="1:93" ht="13.5" customHeight="1" x14ac:dyDescent="0.15">
      <c r="A1406" s="12">
        <v>1403</v>
      </c>
      <c r="Q1406" s="24"/>
      <c r="BC1406" s="24"/>
      <c r="BV1406" s="24"/>
      <c r="CO1406" s="24"/>
    </row>
    <row r="1407" spans="1:93" ht="13.5" customHeight="1" x14ac:dyDescent="0.15">
      <c r="A1407" s="12">
        <v>1404</v>
      </c>
      <c r="Q1407" s="24"/>
      <c r="BC1407" s="24"/>
      <c r="BV1407" s="24"/>
      <c r="CO1407" s="24"/>
    </row>
    <row r="1408" spans="1:93" ht="13.5" customHeight="1" x14ac:dyDescent="0.15">
      <c r="A1408" s="12">
        <v>1405</v>
      </c>
      <c r="Q1408" s="24"/>
      <c r="BC1408" s="24"/>
      <c r="BV1408" s="24"/>
      <c r="CO1408" s="24"/>
    </row>
    <row r="1409" spans="1:93" ht="13.5" customHeight="1" x14ac:dyDescent="0.15">
      <c r="A1409" s="12">
        <v>1406</v>
      </c>
      <c r="Q1409" s="24"/>
      <c r="BC1409" s="24"/>
      <c r="BV1409" s="24"/>
      <c r="CO1409" s="24"/>
    </row>
    <row r="1410" spans="1:93" ht="13.5" customHeight="1" x14ac:dyDescent="0.15">
      <c r="A1410" s="12">
        <v>1407</v>
      </c>
      <c r="Q1410" s="24"/>
      <c r="BC1410" s="24"/>
      <c r="BV1410" s="24"/>
      <c r="CO1410" s="24"/>
    </row>
    <row r="1411" spans="1:93" ht="13.5" customHeight="1" x14ac:dyDescent="0.15">
      <c r="A1411" s="12">
        <v>1408</v>
      </c>
      <c r="Q1411" s="24"/>
      <c r="BC1411" s="24"/>
      <c r="BV1411" s="24"/>
      <c r="CO1411" s="24"/>
    </row>
    <row r="1412" spans="1:93" ht="13.5" customHeight="1" x14ac:dyDescent="0.15">
      <c r="A1412" s="12">
        <v>1409</v>
      </c>
      <c r="Q1412" s="24"/>
      <c r="BC1412" s="24"/>
      <c r="BV1412" s="24"/>
      <c r="CO1412" s="24"/>
    </row>
    <row r="1413" spans="1:93" ht="13.5" customHeight="1" x14ac:dyDescent="0.15">
      <c r="A1413" s="12">
        <v>1410</v>
      </c>
      <c r="Q1413" s="24"/>
      <c r="BC1413" s="24"/>
      <c r="BV1413" s="24"/>
      <c r="CO1413" s="24"/>
    </row>
    <row r="1414" spans="1:93" ht="13.5" customHeight="1" x14ac:dyDescent="0.15">
      <c r="A1414" s="12">
        <v>1411</v>
      </c>
      <c r="Q1414" s="24"/>
      <c r="BC1414" s="24"/>
      <c r="BV1414" s="24"/>
      <c r="CO1414" s="24"/>
    </row>
    <row r="1415" spans="1:93" ht="13.5" customHeight="1" x14ac:dyDescent="0.15">
      <c r="A1415" s="12">
        <v>1412</v>
      </c>
      <c r="Q1415" s="24"/>
      <c r="BC1415" s="24"/>
      <c r="BV1415" s="24"/>
      <c r="CO1415" s="24"/>
    </row>
    <row r="1416" spans="1:93" ht="13.5" customHeight="1" x14ac:dyDescent="0.15">
      <c r="A1416" s="12">
        <v>1413</v>
      </c>
      <c r="Q1416" s="24"/>
      <c r="BC1416" s="24"/>
      <c r="BV1416" s="24"/>
      <c r="CO1416" s="24"/>
    </row>
    <row r="1417" spans="1:93" ht="13.5" customHeight="1" x14ac:dyDescent="0.15">
      <c r="A1417" s="12">
        <v>1414</v>
      </c>
      <c r="Q1417" s="24"/>
      <c r="BC1417" s="24"/>
      <c r="BV1417" s="24"/>
      <c r="CO1417" s="24"/>
    </row>
    <row r="1418" spans="1:93" ht="13.5" customHeight="1" x14ac:dyDescent="0.15">
      <c r="A1418" s="12">
        <v>1415</v>
      </c>
      <c r="Q1418" s="24"/>
      <c r="BC1418" s="24"/>
      <c r="BV1418" s="24"/>
      <c r="CO1418" s="24"/>
    </row>
    <row r="1419" spans="1:93" ht="13.5" customHeight="1" x14ac:dyDescent="0.15">
      <c r="A1419" s="12">
        <v>1416</v>
      </c>
      <c r="Q1419" s="24"/>
      <c r="BC1419" s="24"/>
      <c r="BV1419" s="24"/>
      <c r="CO1419" s="24"/>
    </row>
    <row r="1420" spans="1:93" ht="13.5" customHeight="1" x14ac:dyDescent="0.15">
      <c r="A1420" s="12">
        <v>1417</v>
      </c>
      <c r="Q1420" s="24"/>
      <c r="BC1420" s="24"/>
      <c r="BV1420" s="24"/>
      <c r="CO1420" s="24"/>
    </row>
    <row r="1421" spans="1:93" ht="13.5" customHeight="1" x14ac:dyDescent="0.15">
      <c r="A1421" s="12">
        <v>1418</v>
      </c>
      <c r="Q1421" s="24"/>
      <c r="BC1421" s="24"/>
      <c r="BV1421" s="24"/>
      <c r="CO1421" s="24"/>
    </row>
    <row r="1422" spans="1:93" ht="13.5" customHeight="1" x14ac:dyDescent="0.15">
      <c r="A1422" s="12">
        <v>1419</v>
      </c>
      <c r="Q1422" s="24"/>
      <c r="BC1422" s="24"/>
      <c r="BV1422" s="24"/>
      <c r="CO1422" s="24"/>
    </row>
    <row r="1423" spans="1:93" ht="13.5" customHeight="1" x14ac:dyDescent="0.15">
      <c r="A1423" s="12">
        <v>1420</v>
      </c>
      <c r="Q1423" s="24"/>
      <c r="BC1423" s="24"/>
      <c r="BV1423" s="24"/>
      <c r="CO1423" s="24"/>
    </row>
    <row r="1424" spans="1:93" ht="13.5" customHeight="1" x14ac:dyDescent="0.15">
      <c r="A1424" s="12">
        <v>1421</v>
      </c>
      <c r="Q1424" s="24"/>
      <c r="BC1424" s="24"/>
      <c r="BV1424" s="24"/>
      <c r="CO1424" s="24"/>
    </row>
    <row r="1425" spans="1:93" ht="13.5" customHeight="1" x14ac:dyDescent="0.15">
      <c r="A1425" s="12">
        <v>1422</v>
      </c>
      <c r="Q1425" s="24"/>
      <c r="BC1425" s="24"/>
      <c r="BV1425" s="24"/>
      <c r="CO1425" s="24"/>
    </row>
    <row r="1426" spans="1:93" ht="13.5" customHeight="1" x14ac:dyDescent="0.15">
      <c r="A1426" s="12">
        <v>1423</v>
      </c>
      <c r="Q1426" s="24"/>
      <c r="BC1426" s="24"/>
      <c r="BV1426" s="24"/>
      <c r="CO1426" s="24"/>
    </row>
    <row r="1427" spans="1:93" ht="13.5" customHeight="1" x14ac:dyDescent="0.15">
      <c r="A1427" s="12">
        <v>1424</v>
      </c>
      <c r="Q1427" s="24"/>
      <c r="BC1427" s="24"/>
      <c r="BV1427" s="24"/>
      <c r="CO1427" s="24"/>
    </row>
    <row r="1428" spans="1:93" ht="13.5" customHeight="1" x14ac:dyDescent="0.15">
      <c r="A1428" s="12">
        <v>1425</v>
      </c>
      <c r="Q1428" s="24"/>
      <c r="BC1428" s="24"/>
      <c r="BV1428" s="24"/>
      <c r="CO1428" s="24"/>
    </row>
    <row r="1429" spans="1:93" ht="13.5" customHeight="1" x14ac:dyDescent="0.15">
      <c r="A1429" s="12">
        <v>1426</v>
      </c>
      <c r="Q1429" s="24"/>
      <c r="BC1429" s="24"/>
      <c r="BV1429" s="24"/>
      <c r="CO1429" s="24"/>
    </row>
    <row r="1430" spans="1:93" ht="13.5" customHeight="1" x14ac:dyDescent="0.15">
      <c r="A1430" s="12">
        <v>1427</v>
      </c>
      <c r="Q1430" s="24"/>
      <c r="BC1430" s="24"/>
      <c r="BV1430" s="24"/>
      <c r="CO1430" s="24"/>
    </row>
    <row r="1431" spans="1:93" ht="13.5" customHeight="1" x14ac:dyDescent="0.15">
      <c r="A1431" s="12">
        <v>1428</v>
      </c>
      <c r="Q1431" s="24"/>
      <c r="BC1431" s="24"/>
      <c r="BV1431" s="24"/>
      <c r="CO1431" s="24"/>
    </row>
    <row r="1432" spans="1:93" ht="13.5" customHeight="1" x14ac:dyDescent="0.15">
      <c r="A1432" s="12">
        <v>1429</v>
      </c>
      <c r="Q1432" s="24"/>
      <c r="BC1432" s="24"/>
      <c r="BV1432" s="24"/>
      <c r="CO1432" s="24"/>
    </row>
    <row r="1433" spans="1:93" ht="13.5" customHeight="1" x14ac:dyDescent="0.15">
      <c r="A1433" s="12">
        <v>1430</v>
      </c>
      <c r="Q1433" s="24"/>
      <c r="BC1433" s="24"/>
      <c r="BV1433" s="24"/>
      <c r="CO1433" s="24"/>
    </row>
    <row r="1434" spans="1:93" ht="13.5" customHeight="1" x14ac:dyDescent="0.15">
      <c r="A1434" s="12">
        <v>1431</v>
      </c>
      <c r="Q1434" s="24"/>
      <c r="BC1434" s="24"/>
      <c r="BV1434" s="24"/>
      <c r="CO1434" s="24"/>
    </row>
    <row r="1435" spans="1:93" ht="13.5" customHeight="1" x14ac:dyDescent="0.15">
      <c r="A1435" s="12">
        <v>1432</v>
      </c>
      <c r="Q1435" s="24"/>
      <c r="BC1435" s="24"/>
      <c r="BV1435" s="24"/>
      <c r="CO1435" s="24"/>
    </row>
    <row r="1436" spans="1:93" ht="13.5" customHeight="1" x14ac:dyDescent="0.15">
      <c r="A1436" s="12">
        <v>1433</v>
      </c>
      <c r="Q1436" s="24"/>
      <c r="BC1436" s="24"/>
      <c r="BV1436" s="24"/>
      <c r="CO1436" s="24"/>
    </row>
    <row r="1437" spans="1:93" ht="13.5" customHeight="1" x14ac:dyDescent="0.15">
      <c r="A1437" s="12">
        <v>1434</v>
      </c>
      <c r="Q1437" s="24"/>
      <c r="BC1437" s="24"/>
      <c r="BV1437" s="24"/>
      <c r="CO1437" s="24"/>
    </row>
    <row r="1438" spans="1:93" ht="13.5" customHeight="1" x14ac:dyDescent="0.15">
      <c r="A1438" s="12">
        <v>1435</v>
      </c>
      <c r="Q1438" s="24"/>
      <c r="BC1438" s="24"/>
      <c r="BV1438" s="24"/>
      <c r="CO1438" s="24"/>
    </row>
    <row r="1439" spans="1:93" ht="13.5" customHeight="1" x14ac:dyDescent="0.15">
      <c r="A1439" s="12">
        <v>1436</v>
      </c>
      <c r="Q1439" s="24"/>
      <c r="BC1439" s="24"/>
      <c r="BV1439" s="24"/>
      <c r="CO1439" s="24"/>
    </row>
    <row r="1440" spans="1:93" ht="13.5" customHeight="1" x14ac:dyDescent="0.15">
      <c r="A1440" s="12">
        <v>1437</v>
      </c>
      <c r="Q1440" s="24"/>
      <c r="BC1440" s="24"/>
      <c r="BV1440" s="24"/>
      <c r="CO1440" s="24"/>
    </row>
    <row r="1441" spans="1:93" ht="13.5" customHeight="1" x14ac:dyDescent="0.15">
      <c r="A1441" s="12">
        <v>1438</v>
      </c>
      <c r="Q1441" s="24"/>
      <c r="BC1441" s="24"/>
      <c r="BV1441" s="24"/>
      <c r="CO1441" s="24"/>
    </row>
    <row r="1442" spans="1:93" ht="13.5" customHeight="1" x14ac:dyDescent="0.15">
      <c r="A1442" s="12">
        <v>1439</v>
      </c>
      <c r="Q1442" s="24"/>
      <c r="BC1442" s="24"/>
      <c r="BV1442" s="24"/>
      <c r="CO1442" s="24"/>
    </row>
    <row r="1443" spans="1:93" ht="13.5" customHeight="1" x14ac:dyDescent="0.15">
      <c r="A1443" s="12">
        <v>1440</v>
      </c>
      <c r="Q1443" s="24"/>
      <c r="BC1443" s="24"/>
      <c r="BV1443" s="24"/>
      <c r="CO1443" s="24"/>
    </row>
    <row r="1444" spans="1:93" ht="13.5" customHeight="1" x14ac:dyDescent="0.15">
      <c r="A1444" s="12">
        <v>1441</v>
      </c>
      <c r="Q1444" s="24"/>
      <c r="BC1444" s="24"/>
      <c r="BV1444" s="24"/>
      <c r="CO1444" s="24"/>
    </row>
    <row r="1445" spans="1:93" ht="13.5" customHeight="1" x14ac:dyDescent="0.15">
      <c r="A1445" s="12">
        <v>1442</v>
      </c>
      <c r="Q1445" s="24"/>
      <c r="BC1445" s="24"/>
      <c r="BV1445" s="24"/>
      <c r="CO1445" s="24"/>
    </row>
    <row r="1446" spans="1:93" ht="13.5" customHeight="1" x14ac:dyDescent="0.15">
      <c r="A1446" s="12">
        <v>1443</v>
      </c>
      <c r="Q1446" s="24"/>
      <c r="BC1446" s="24"/>
      <c r="BV1446" s="24"/>
      <c r="CO1446" s="24"/>
    </row>
    <row r="1447" spans="1:93" ht="13.5" customHeight="1" x14ac:dyDescent="0.15">
      <c r="A1447" s="12">
        <v>1444</v>
      </c>
      <c r="Q1447" s="24"/>
      <c r="BC1447" s="24"/>
      <c r="BV1447" s="24"/>
      <c r="CO1447" s="24"/>
    </row>
    <row r="1448" spans="1:93" ht="13.5" customHeight="1" x14ac:dyDescent="0.15">
      <c r="A1448" s="12">
        <v>1445</v>
      </c>
      <c r="Q1448" s="24"/>
      <c r="BC1448" s="24"/>
      <c r="BV1448" s="24"/>
      <c r="CO1448" s="24"/>
    </row>
    <row r="1449" spans="1:93" ht="13.5" customHeight="1" x14ac:dyDescent="0.15">
      <c r="A1449" s="12">
        <v>1446</v>
      </c>
      <c r="Q1449" s="24"/>
      <c r="BC1449" s="24"/>
      <c r="BV1449" s="24"/>
      <c r="CO1449" s="24"/>
    </row>
    <row r="1450" spans="1:93" ht="13.5" customHeight="1" x14ac:dyDescent="0.15">
      <c r="A1450" s="12">
        <v>1447</v>
      </c>
      <c r="Q1450" s="24"/>
      <c r="BC1450" s="24"/>
      <c r="BV1450" s="24"/>
      <c r="CO1450" s="24"/>
    </row>
    <row r="1451" spans="1:93" ht="13.5" customHeight="1" x14ac:dyDescent="0.15">
      <c r="A1451" s="12">
        <v>1448</v>
      </c>
      <c r="Q1451" s="24"/>
      <c r="BC1451" s="24"/>
      <c r="BV1451" s="24"/>
      <c r="CO1451" s="24"/>
    </row>
    <row r="1452" spans="1:93" ht="13.5" customHeight="1" x14ac:dyDescent="0.15">
      <c r="A1452" s="12">
        <v>1449</v>
      </c>
      <c r="Q1452" s="24"/>
      <c r="BC1452" s="24"/>
      <c r="BV1452" s="24"/>
      <c r="CO1452" s="24"/>
    </row>
    <row r="1453" spans="1:93" ht="13.5" customHeight="1" x14ac:dyDescent="0.15">
      <c r="A1453" s="12">
        <v>1450</v>
      </c>
      <c r="Q1453" s="24"/>
      <c r="BC1453" s="24"/>
      <c r="BV1453" s="24"/>
      <c r="CO1453" s="24"/>
    </row>
    <row r="1454" spans="1:93" ht="13.5" customHeight="1" x14ac:dyDescent="0.15">
      <c r="A1454" s="12">
        <v>1451</v>
      </c>
      <c r="Q1454" s="24"/>
      <c r="BC1454" s="24"/>
      <c r="BV1454" s="24"/>
      <c r="CO1454" s="24"/>
    </row>
    <row r="1455" spans="1:93" ht="13.5" customHeight="1" x14ac:dyDescent="0.15">
      <c r="A1455" s="12">
        <v>1452</v>
      </c>
      <c r="Q1455" s="24"/>
      <c r="BC1455" s="24"/>
      <c r="BV1455" s="24"/>
      <c r="CO1455" s="24"/>
    </row>
    <row r="1456" spans="1:93" ht="13.5" customHeight="1" x14ac:dyDescent="0.15">
      <c r="A1456" s="12">
        <v>1453</v>
      </c>
      <c r="Q1456" s="24"/>
      <c r="BC1456" s="24"/>
      <c r="BV1456" s="24"/>
      <c r="CO1456" s="24"/>
    </row>
    <row r="1457" spans="1:93" ht="13.5" customHeight="1" x14ac:dyDescent="0.15">
      <c r="A1457" s="12">
        <v>1454</v>
      </c>
      <c r="Q1457" s="24"/>
      <c r="BC1457" s="24"/>
      <c r="BV1457" s="24"/>
      <c r="CO1457" s="24"/>
    </row>
    <row r="1458" spans="1:93" ht="13.5" customHeight="1" x14ac:dyDescent="0.15">
      <c r="A1458" s="12">
        <v>1455</v>
      </c>
      <c r="Q1458" s="24"/>
      <c r="BC1458" s="24"/>
      <c r="BV1458" s="24"/>
      <c r="CO1458" s="24"/>
    </row>
    <row r="1459" spans="1:93" ht="13.5" customHeight="1" x14ac:dyDescent="0.15">
      <c r="A1459" s="12">
        <v>1456</v>
      </c>
      <c r="Q1459" s="24"/>
      <c r="BC1459" s="24"/>
      <c r="BV1459" s="24"/>
      <c r="CO1459" s="24"/>
    </row>
    <row r="1460" spans="1:93" ht="13.5" customHeight="1" x14ac:dyDescent="0.15">
      <c r="A1460" s="12">
        <v>1457</v>
      </c>
      <c r="Q1460" s="24"/>
      <c r="BC1460" s="24"/>
      <c r="BV1460" s="24"/>
      <c r="CO1460" s="24"/>
    </row>
    <row r="1461" spans="1:93" ht="13.5" customHeight="1" x14ac:dyDescent="0.15">
      <c r="A1461" s="12">
        <v>1458</v>
      </c>
      <c r="Q1461" s="24"/>
      <c r="BC1461" s="24"/>
      <c r="BV1461" s="24"/>
      <c r="CO1461" s="24"/>
    </row>
    <row r="1462" spans="1:93" ht="13.5" customHeight="1" x14ac:dyDescent="0.15">
      <c r="A1462" s="12">
        <v>1459</v>
      </c>
      <c r="Q1462" s="24"/>
      <c r="BC1462" s="24"/>
      <c r="BV1462" s="24"/>
      <c r="CO1462" s="24"/>
    </row>
    <row r="1463" spans="1:93" ht="13.5" customHeight="1" x14ac:dyDescent="0.15">
      <c r="A1463" s="12">
        <v>1460</v>
      </c>
      <c r="Q1463" s="24"/>
      <c r="BC1463" s="24"/>
      <c r="BV1463" s="24"/>
      <c r="CO1463" s="24"/>
    </row>
    <row r="1464" spans="1:93" ht="13.5" customHeight="1" x14ac:dyDescent="0.15">
      <c r="A1464" s="12">
        <v>1461</v>
      </c>
      <c r="Q1464" s="24"/>
      <c r="BC1464" s="24"/>
      <c r="BV1464" s="24"/>
      <c r="CO1464" s="24"/>
    </row>
    <row r="1465" spans="1:93" ht="13.5" customHeight="1" x14ac:dyDescent="0.15">
      <c r="A1465" s="12">
        <v>1462</v>
      </c>
      <c r="Q1465" s="24"/>
      <c r="BC1465" s="24"/>
      <c r="BV1465" s="24"/>
      <c r="CO1465" s="24"/>
    </row>
    <row r="1466" spans="1:93" ht="13.5" customHeight="1" x14ac:dyDescent="0.15">
      <c r="A1466" s="12">
        <v>1463</v>
      </c>
      <c r="Q1466" s="24"/>
      <c r="BC1466" s="24"/>
      <c r="BV1466" s="24"/>
      <c r="CO1466" s="24"/>
    </row>
    <row r="1467" spans="1:93" ht="13.5" customHeight="1" x14ac:dyDescent="0.15">
      <c r="A1467" s="12">
        <v>1464</v>
      </c>
      <c r="Q1467" s="24"/>
      <c r="BC1467" s="24"/>
      <c r="BV1467" s="24"/>
      <c r="CO1467" s="24"/>
    </row>
    <row r="1468" spans="1:93" ht="13.5" customHeight="1" x14ac:dyDescent="0.15">
      <c r="A1468" s="12">
        <v>1465</v>
      </c>
      <c r="Q1468" s="24"/>
      <c r="BC1468" s="24"/>
      <c r="BV1468" s="24"/>
      <c r="CO1468" s="24"/>
    </row>
    <row r="1469" spans="1:93" ht="13.5" customHeight="1" x14ac:dyDescent="0.15">
      <c r="A1469" s="12">
        <v>1466</v>
      </c>
      <c r="Q1469" s="24"/>
      <c r="BC1469" s="24"/>
      <c r="BV1469" s="24"/>
      <c r="CO1469" s="24"/>
    </row>
    <row r="1470" spans="1:93" ht="13.5" customHeight="1" x14ac:dyDescent="0.15">
      <c r="A1470" s="12">
        <v>1467</v>
      </c>
      <c r="Q1470" s="24"/>
      <c r="BC1470" s="24"/>
      <c r="BV1470" s="24"/>
      <c r="CO1470" s="24"/>
    </row>
    <row r="1471" spans="1:93" ht="13.5" customHeight="1" x14ac:dyDescent="0.15">
      <c r="A1471" s="12">
        <v>1468</v>
      </c>
      <c r="Q1471" s="24"/>
      <c r="BC1471" s="24"/>
      <c r="BV1471" s="24"/>
      <c r="CO1471" s="24"/>
    </row>
    <row r="1472" spans="1:93" ht="13.5" customHeight="1" x14ac:dyDescent="0.15">
      <c r="A1472" s="12">
        <v>1469</v>
      </c>
      <c r="Q1472" s="24"/>
      <c r="BC1472" s="24"/>
      <c r="BV1472" s="24"/>
      <c r="CO1472" s="24"/>
    </row>
    <row r="1473" spans="1:93" ht="13.5" customHeight="1" x14ac:dyDescent="0.15">
      <c r="A1473" s="12">
        <v>1470</v>
      </c>
      <c r="Q1473" s="24"/>
      <c r="BC1473" s="24"/>
      <c r="BV1473" s="24"/>
      <c r="CO1473" s="24"/>
    </row>
    <row r="1474" spans="1:93" ht="13.5" customHeight="1" x14ac:dyDescent="0.15">
      <c r="A1474" s="12">
        <v>1471</v>
      </c>
      <c r="Q1474" s="24"/>
      <c r="BC1474" s="24"/>
      <c r="BV1474" s="24"/>
      <c r="CO1474" s="24"/>
    </row>
    <row r="1475" spans="1:93" ht="13.5" customHeight="1" x14ac:dyDescent="0.15">
      <c r="A1475" s="12">
        <v>1472</v>
      </c>
      <c r="Q1475" s="24"/>
      <c r="BC1475" s="24"/>
      <c r="BV1475" s="24"/>
      <c r="CO1475" s="24"/>
    </row>
    <row r="1476" spans="1:93" ht="13.5" customHeight="1" x14ac:dyDescent="0.15">
      <c r="A1476" s="12">
        <v>1473</v>
      </c>
      <c r="Q1476" s="24"/>
      <c r="BC1476" s="24"/>
      <c r="BV1476" s="24"/>
      <c r="CO1476" s="24"/>
    </row>
    <row r="1477" spans="1:93" ht="13.5" customHeight="1" x14ac:dyDescent="0.15">
      <c r="A1477" s="12">
        <v>1474</v>
      </c>
      <c r="Q1477" s="24"/>
      <c r="BC1477" s="24"/>
      <c r="BV1477" s="24"/>
      <c r="CO1477" s="24"/>
    </row>
    <row r="1478" spans="1:93" ht="13.5" customHeight="1" x14ac:dyDescent="0.15">
      <c r="A1478" s="12">
        <v>1475</v>
      </c>
      <c r="Q1478" s="24"/>
      <c r="BC1478" s="24"/>
      <c r="BV1478" s="24"/>
      <c r="CO1478" s="24"/>
    </row>
    <row r="1479" spans="1:93" ht="13.5" customHeight="1" x14ac:dyDescent="0.15">
      <c r="A1479" s="12">
        <v>1476</v>
      </c>
      <c r="Q1479" s="24"/>
      <c r="BC1479" s="24"/>
      <c r="BV1479" s="24"/>
      <c r="CO1479" s="24"/>
    </row>
    <row r="1480" spans="1:93" ht="13.5" customHeight="1" x14ac:dyDescent="0.15">
      <c r="A1480" s="12">
        <v>1477</v>
      </c>
      <c r="Q1480" s="24"/>
      <c r="BC1480" s="24"/>
      <c r="BV1480" s="24"/>
      <c r="CO1480" s="24"/>
    </row>
    <row r="1481" spans="1:93" ht="13.5" customHeight="1" x14ac:dyDescent="0.15">
      <c r="A1481" s="12">
        <v>1478</v>
      </c>
      <c r="Q1481" s="24"/>
      <c r="BC1481" s="24"/>
      <c r="BV1481" s="24"/>
      <c r="CO1481" s="24"/>
    </row>
    <row r="1482" spans="1:93" ht="13.5" customHeight="1" x14ac:dyDescent="0.15">
      <c r="A1482" s="12">
        <v>1479</v>
      </c>
      <c r="Q1482" s="24"/>
      <c r="BC1482" s="24"/>
      <c r="BV1482" s="24"/>
      <c r="CO1482" s="24"/>
    </row>
    <row r="1483" spans="1:93" ht="13.5" customHeight="1" x14ac:dyDescent="0.15">
      <c r="A1483" s="12">
        <v>1480</v>
      </c>
      <c r="Q1483" s="24"/>
      <c r="BC1483" s="24"/>
      <c r="BV1483" s="24"/>
      <c r="CO1483" s="24"/>
    </row>
    <row r="1484" spans="1:93" ht="13.5" customHeight="1" x14ac:dyDescent="0.15">
      <c r="A1484" s="12">
        <v>1481</v>
      </c>
      <c r="Q1484" s="24"/>
      <c r="BC1484" s="24"/>
      <c r="BV1484" s="24"/>
      <c r="CO1484" s="24"/>
    </row>
    <row r="1485" spans="1:93" ht="13.5" customHeight="1" x14ac:dyDescent="0.15">
      <c r="A1485" s="12">
        <v>1482</v>
      </c>
      <c r="Q1485" s="24"/>
      <c r="BC1485" s="24"/>
      <c r="BV1485" s="24"/>
      <c r="CO1485" s="24"/>
    </row>
    <row r="1486" spans="1:93" ht="13.5" customHeight="1" x14ac:dyDescent="0.15">
      <c r="A1486" s="12">
        <v>1483</v>
      </c>
      <c r="Q1486" s="24"/>
      <c r="BC1486" s="24"/>
      <c r="BV1486" s="24"/>
      <c r="CO1486" s="24"/>
    </row>
    <row r="1487" spans="1:93" ht="13.5" customHeight="1" x14ac:dyDescent="0.15">
      <c r="A1487" s="12">
        <v>1484</v>
      </c>
      <c r="Q1487" s="24"/>
      <c r="BC1487" s="24"/>
      <c r="BV1487" s="24"/>
      <c r="CO1487" s="24"/>
    </row>
    <row r="1488" spans="1:93" ht="13.5" customHeight="1" x14ac:dyDescent="0.15">
      <c r="A1488" s="12">
        <v>1485</v>
      </c>
      <c r="Q1488" s="24"/>
      <c r="BC1488" s="24"/>
      <c r="BV1488" s="24"/>
      <c r="CO1488" s="24"/>
    </row>
    <row r="1489" spans="1:93" ht="13.5" customHeight="1" x14ac:dyDescent="0.15">
      <c r="A1489" s="12">
        <v>1486</v>
      </c>
      <c r="Q1489" s="24"/>
      <c r="BC1489" s="24"/>
      <c r="BV1489" s="24"/>
      <c r="CO1489" s="24"/>
    </row>
    <row r="1490" spans="1:93" ht="13.5" customHeight="1" x14ac:dyDescent="0.15">
      <c r="A1490" s="12">
        <v>1487</v>
      </c>
      <c r="Q1490" s="24"/>
      <c r="BC1490" s="24"/>
      <c r="BV1490" s="24"/>
      <c r="CO1490" s="24"/>
    </row>
    <row r="1491" spans="1:93" ht="13.5" customHeight="1" x14ac:dyDescent="0.15">
      <c r="A1491" s="12">
        <v>1488</v>
      </c>
      <c r="Q1491" s="24"/>
      <c r="BC1491" s="24"/>
      <c r="BV1491" s="24"/>
      <c r="CO1491" s="24"/>
    </row>
    <row r="1492" spans="1:93" ht="13.5" customHeight="1" x14ac:dyDescent="0.15">
      <c r="A1492" s="12">
        <v>1489</v>
      </c>
      <c r="Q1492" s="24"/>
      <c r="BC1492" s="24"/>
      <c r="BV1492" s="24"/>
      <c r="CO1492" s="24"/>
    </row>
    <row r="1493" spans="1:93" ht="13.5" customHeight="1" x14ac:dyDescent="0.15">
      <c r="A1493" s="12">
        <v>1490</v>
      </c>
      <c r="Q1493" s="24"/>
      <c r="BC1493" s="24"/>
      <c r="BV1493" s="24"/>
      <c r="CO1493" s="24"/>
    </row>
    <row r="1494" spans="1:93" ht="13.5" customHeight="1" x14ac:dyDescent="0.15">
      <c r="A1494" s="12">
        <v>1491</v>
      </c>
      <c r="Q1494" s="24"/>
      <c r="BC1494" s="24"/>
      <c r="BV1494" s="24"/>
      <c r="CO1494" s="24"/>
    </row>
    <row r="1495" spans="1:93" ht="13.5" customHeight="1" x14ac:dyDescent="0.15">
      <c r="A1495" s="12">
        <v>1492</v>
      </c>
      <c r="Q1495" s="24"/>
      <c r="BC1495" s="24"/>
      <c r="BV1495" s="24"/>
      <c r="CO1495" s="24"/>
    </row>
    <row r="1496" spans="1:93" ht="13.5" customHeight="1" x14ac:dyDescent="0.15">
      <c r="A1496" s="12">
        <v>1493</v>
      </c>
      <c r="Q1496" s="24"/>
      <c r="BC1496" s="24"/>
      <c r="BV1496" s="24"/>
      <c r="CO1496" s="24"/>
    </row>
    <row r="1497" spans="1:93" ht="13.5" customHeight="1" x14ac:dyDescent="0.15">
      <c r="A1497" s="12">
        <v>1494</v>
      </c>
      <c r="Q1497" s="24"/>
      <c r="BC1497" s="24"/>
      <c r="BV1497" s="24"/>
      <c r="CO1497" s="24"/>
    </row>
    <row r="1498" spans="1:93" ht="13.5" customHeight="1" x14ac:dyDescent="0.15">
      <c r="A1498" s="12">
        <v>1495</v>
      </c>
      <c r="Q1498" s="24"/>
      <c r="BC1498" s="24"/>
      <c r="BV1498" s="24"/>
      <c r="CO1498" s="24"/>
    </row>
    <row r="1499" spans="1:93" ht="13.5" customHeight="1" x14ac:dyDescent="0.15">
      <c r="A1499" s="12">
        <v>1496</v>
      </c>
      <c r="Q1499" s="24"/>
      <c r="BC1499" s="24"/>
      <c r="BV1499" s="24"/>
      <c r="CO1499" s="24"/>
    </row>
    <row r="1500" spans="1:93" ht="13.5" customHeight="1" x14ac:dyDescent="0.15">
      <c r="A1500" s="12">
        <v>1497</v>
      </c>
      <c r="Q1500" s="24"/>
      <c r="BC1500" s="24"/>
      <c r="BV1500" s="24"/>
      <c r="CO1500" s="24"/>
    </row>
    <row r="1501" spans="1:93" ht="13.5" customHeight="1" x14ac:dyDescent="0.15">
      <c r="A1501" s="12">
        <v>1498</v>
      </c>
      <c r="Q1501" s="24"/>
      <c r="BC1501" s="24"/>
      <c r="BV1501" s="24"/>
      <c r="CO1501" s="24"/>
    </row>
    <row r="1502" spans="1:93" ht="13.5" customHeight="1" x14ac:dyDescent="0.15">
      <c r="A1502" s="12">
        <v>1499</v>
      </c>
      <c r="Q1502" s="24"/>
      <c r="BC1502" s="24"/>
      <c r="BV1502" s="24"/>
      <c r="CO1502" s="24"/>
    </row>
    <row r="1503" spans="1:93" ht="13.5" customHeight="1" x14ac:dyDescent="0.15">
      <c r="A1503" s="12">
        <v>1500</v>
      </c>
      <c r="Q1503" s="24"/>
      <c r="BC1503" s="24"/>
      <c r="BV1503" s="24"/>
      <c r="CO1503" s="24"/>
    </row>
    <row r="1504" spans="1:93" ht="13.5" customHeight="1" x14ac:dyDescent="0.15">
      <c r="A1504" s="12">
        <v>1501</v>
      </c>
      <c r="Q1504" s="24"/>
      <c r="BC1504" s="24"/>
      <c r="BV1504" s="24"/>
      <c r="CO1504" s="24"/>
    </row>
    <row r="1505" spans="1:93" ht="13.5" customHeight="1" x14ac:dyDescent="0.15">
      <c r="A1505" s="12">
        <v>1502</v>
      </c>
      <c r="Q1505" s="24"/>
      <c r="BC1505" s="24"/>
      <c r="BV1505" s="24"/>
      <c r="CO1505" s="24"/>
    </row>
    <row r="1506" spans="1:93" ht="13.5" customHeight="1" x14ac:dyDescent="0.15">
      <c r="A1506" s="12">
        <v>1503</v>
      </c>
      <c r="Q1506" s="24"/>
      <c r="BC1506" s="24"/>
      <c r="BV1506" s="24"/>
      <c r="CO1506" s="24"/>
    </row>
    <row r="1507" spans="1:93" ht="13.5" customHeight="1" x14ac:dyDescent="0.15">
      <c r="A1507" s="12">
        <v>1504</v>
      </c>
      <c r="Q1507" s="24"/>
      <c r="BC1507" s="24"/>
      <c r="BV1507" s="24"/>
      <c r="CO1507" s="24"/>
    </row>
    <row r="1508" spans="1:93" ht="13.5" customHeight="1" x14ac:dyDescent="0.15">
      <c r="A1508" s="12">
        <v>1505</v>
      </c>
      <c r="Q1508" s="24"/>
      <c r="BC1508" s="24"/>
      <c r="BV1508" s="24"/>
      <c r="CO1508" s="24"/>
    </row>
    <row r="1509" spans="1:93" ht="13.5" customHeight="1" x14ac:dyDescent="0.15">
      <c r="A1509" s="12">
        <v>1506</v>
      </c>
      <c r="Q1509" s="24"/>
      <c r="BC1509" s="24"/>
      <c r="BV1509" s="24"/>
      <c r="CO1509" s="24"/>
    </row>
    <row r="1510" spans="1:93" ht="13.5" customHeight="1" x14ac:dyDescent="0.15">
      <c r="A1510" s="12">
        <v>1507</v>
      </c>
      <c r="Q1510" s="24"/>
      <c r="BC1510" s="24"/>
      <c r="BV1510" s="24"/>
      <c r="CO1510" s="24"/>
    </row>
    <row r="1511" spans="1:93" ht="13.5" customHeight="1" x14ac:dyDescent="0.15">
      <c r="A1511" s="12">
        <v>1508</v>
      </c>
      <c r="Q1511" s="24"/>
      <c r="BC1511" s="24"/>
      <c r="BV1511" s="24"/>
      <c r="CO1511" s="24"/>
    </row>
    <row r="1512" spans="1:93" ht="13.5" customHeight="1" x14ac:dyDescent="0.15">
      <c r="A1512" s="12">
        <v>1509</v>
      </c>
      <c r="Q1512" s="24"/>
      <c r="BC1512" s="24"/>
      <c r="BV1512" s="24"/>
      <c r="CO1512" s="24"/>
    </row>
    <row r="1513" spans="1:93" ht="13.5" customHeight="1" x14ac:dyDescent="0.15">
      <c r="A1513" s="12">
        <v>1510</v>
      </c>
      <c r="Q1513" s="24"/>
      <c r="BC1513" s="24"/>
      <c r="BV1513" s="24"/>
      <c r="CO1513" s="24"/>
    </row>
    <row r="1514" spans="1:93" ht="13.5" customHeight="1" x14ac:dyDescent="0.15">
      <c r="A1514" s="12">
        <v>1511</v>
      </c>
      <c r="Q1514" s="24"/>
      <c r="BC1514" s="24"/>
      <c r="BV1514" s="24"/>
      <c r="CO1514" s="24"/>
    </row>
    <row r="1515" spans="1:93" ht="13.5" customHeight="1" x14ac:dyDescent="0.15">
      <c r="A1515" s="12">
        <v>1512</v>
      </c>
      <c r="Q1515" s="24"/>
      <c r="BC1515" s="24"/>
      <c r="BV1515" s="24"/>
      <c r="CO1515" s="24"/>
    </row>
    <row r="1516" spans="1:93" ht="13.5" customHeight="1" x14ac:dyDescent="0.15">
      <c r="A1516" s="12">
        <v>1513</v>
      </c>
      <c r="Q1516" s="24"/>
      <c r="BC1516" s="24"/>
      <c r="BV1516" s="24"/>
      <c r="CO1516" s="24"/>
    </row>
    <row r="1517" spans="1:93" ht="13.5" customHeight="1" x14ac:dyDescent="0.15">
      <c r="A1517" s="12">
        <v>1514</v>
      </c>
      <c r="Q1517" s="24"/>
      <c r="BC1517" s="24"/>
      <c r="BV1517" s="24"/>
      <c r="CO1517" s="24"/>
    </row>
    <row r="1518" spans="1:93" ht="13.5" customHeight="1" x14ac:dyDescent="0.15">
      <c r="A1518" s="12">
        <v>1515</v>
      </c>
      <c r="Q1518" s="24"/>
      <c r="BC1518" s="24"/>
      <c r="BV1518" s="24"/>
      <c r="CO1518" s="24"/>
    </row>
    <row r="1519" spans="1:93" ht="13.5" customHeight="1" x14ac:dyDescent="0.15">
      <c r="A1519" s="12">
        <v>1516</v>
      </c>
      <c r="Q1519" s="24"/>
      <c r="BC1519" s="24"/>
      <c r="BV1519" s="24"/>
      <c r="CO1519" s="24"/>
    </row>
    <row r="1520" spans="1:93" ht="13.5" customHeight="1" x14ac:dyDescent="0.15">
      <c r="A1520" s="12">
        <v>1517</v>
      </c>
      <c r="Q1520" s="24"/>
      <c r="BC1520" s="24"/>
      <c r="BV1520" s="24"/>
      <c r="CO1520" s="24"/>
    </row>
    <row r="1521" spans="1:93" ht="13.5" customHeight="1" x14ac:dyDescent="0.15">
      <c r="A1521" s="12">
        <v>1518</v>
      </c>
      <c r="Q1521" s="24"/>
      <c r="BC1521" s="24"/>
      <c r="BV1521" s="24"/>
      <c r="CO1521" s="24"/>
    </row>
    <row r="1522" spans="1:93" ht="13.5" customHeight="1" x14ac:dyDescent="0.15">
      <c r="A1522" s="12">
        <v>1519</v>
      </c>
      <c r="Q1522" s="24"/>
      <c r="BC1522" s="24"/>
      <c r="BV1522" s="24"/>
      <c r="CO1522" s="24"/>
    </row>
    <row r="1523" spans="1:93" ht="13.5" customHeight="1" x14ac:dyDescent="0.15">
      <c r="A1523" s="12">
        <v>1520</v>
      </c>
      <c r="Q1523" s="24"/>
      <c r="BC1523" s="24"/>
      <c r="BV1523" s="24"/>
      <c r="CO1523" s="24"/>
    </row>
    <row r="1524" spans="1:93" ht="13.5" customHeight="1" x14ac:dyDescent="0.15">
      <c r="A1524" s="12">
        <v>1521</v>
      </c>
      <c r="Q1524" s="24"/>
      <c r="BC1524" s="24"/>
      <c r="BV1524" s="24"/>
      <c r="CO1524" s="24"/>
    </row>
    <row r="1525" spans="1:93" ht="13.5" customHeight="1" x14ac:dyDescent="0.15">
      <c r="A1525" s="12">
        <v>1522</v>
      </c>
      <c r="Q1525" s="24"/>
      <c r="BC1525" s="24"/>
      <c r="BV1525" s="24"/>
      <c r="CO1525" s="24"/>
    </row>
    <row r="1526" spans="1:93" ht="13.5" customHeight="1" x14ac:dyDescent="0.15">
      <c r="A1526" s="12">
        <v>1523</v>
      </c>
      <c r="Q1526" s="24"/>
      <c r="BC1526" s="24"/>
      <c r="BV1526" s="24"/>
      <c r="CO1526" s="24"/>
    </row>
    <row r="1527" spans="1:93" ht="13.5" customHeight="1" x14ac:dyDescent="0.15">
      <c r="A1527" s="12">
        <v>1524</v>
      </c>
      <c r="Q1527" s="24"/>
      <c r="BC1527" s="24"/>
      <c r="BV1527" s="24"/>
      <c r="CO1527" s="24"/>
    </row>
    <row r="1528" spans="1:93" ht="13.5" customHeight="1" x14ac:dyDescent="0.15">
      <c r="A1528" s="12">
        <v>1525</v>
      </c>
      <c r="Q1528" s="24"/>
      <c r="BC1528" s="24"/>
      <c r="BV1528" s="24"/>
      <c r="CO1528" s="24"/>
    </row>
    <row r="1529" spans="1:93" ht="13.5" customHeight="1" x14ac:dyDescent="0.15">
      <c r="A1529" s="12">
        <v>1526</v>
      </c>
      <c r="Q1529" s="24"/>
      <c r="BC1529" s="24"/>
      <c r="BV1529" s="24"/>
      <c r="CO1529" s="24"/>
    </row>
    <row r="1530" spans="1:93" ht="13.5" customHeight="1" x14ac:dyDescent="0.15">
      <c r="A1530" s="12">
        <v>1527</v>
      </c>
      <c r="Q1530" s="24"/>
      <c r="BC1530" s="24"/>
      <c r="BV1530" s="24"/>
      <c r="CO1530" s="24"/>
    </row>
    <row r="1531" spans="1:93" ht="13.5" customHeight="1" x14ac:dyDescent="0.15">
      <c r="A1531" s="12">
        <v>1528</v>
      </c>
      <c r="Q1531" s="24"/>
      <c r="BC1531" s="24"/>
      <c r="BV1531" s="24"/>
      <c r="CO1531" s="24"/>
    </row>
    <row r="1532" spans="1:93" ht="13.5" customHeight="1" x14ac:dyDescent="0.15">
      <c r="A1532" s="12">
        <v>1529</v>
      </c>
      <c r="Q1532" s="24"/>
      <c r="BC1532" s="24"/>
      <c r="BV1532" s="24"/>
      <c r="CO1532" s="24"/>
    </row>
    <row r="1533" spans="1:93" ht="13.5" customHeight="1" x14ac:dyDescent="0.15">
      <c r="A1533" s="12">
        <v>1530</v>
      </c>
      <c r="Q1533" s="24"/>
      <c r="BC1533" s="24"/>
      <c r="BV1533" s="24"/>
      <c r="CO1533" s="24"/>
    </row>
    <row r="1534" spans="1:93" ht="13.5" customHeight="1" x14ac:dyDescent="0.15">
      <c r="A1534" s="12">
        <v>1531</v>
      </c>
      <c r="Q1534" s="24"/>
      <c r="BC1534" s="24"/>
      <c r="BV1534" s="24"/>
      <c r="CO1534" s="24"/>
    </row>
    <row r="1535" spans="1:93" ht="13.5" customHeight="1" x14ac:dyDescent="0.15">
      <c r="A1535" s="12">
        <v>1532</v>
      </c>
      <c r="Q1535" s="24"/>
      <c r="BC1535" s="24"/>
      <c r="BV1535" s="24"/>
      <c r="CO1535" s="24"/>
    </row>
    <row r="1536" spans="1:93" ht="13.5" customHeight="1" x14ac:dyDescent="0.15">
      <c r="A1536" s="12">
        <v>1533</v>
      </c>
      <c r="Q1536" s="24"/>
      <c r="BC1536" s="24"/>
      <c r="BV1536" s="24"/>
      <c r="CO1536" s="24"/>
    </row>
    <row r="1537" spans="1:93" ht="13.5" customHeight="1" x14ac:dyDescent="0.15">
      <c r="A1537" s="12">
        <v>1534</v>
      </c>
      <c r="Q1537" s="24"/>
      <c r="BC1537" s="24"/>
      <c r="BV1537" s="24"/>
      <c r="CO1537" s="24"/>
    </row>
    <row r="1538" spans="1:93" ht="13.5" customHeight="1" x14ac:dyDescent="0.15">
      <c r="A1538" s="12">
        <v>1535</v>
      </c>
      <c r="Q1538" s="24"/>
      <c r="BC1538" s="24"/>
      <c r="BV1538" s="24"/>
      <c r="CO1538" s="24"/>
    </row>
    <row r="1539" spans="1:93" ht="13.5" customHeight="1" x14ac:dyDescent="0.15">
      <c r="A1539" s="12">
        <v>1536</v>
      </c>
      <c r="Q1539" s="24"/>
      <c r="BC1539" s="24"/>
      <c r="BV1539" s="24"/>
      <c r="CO1539" s="24"/>
    </row>
    <row r="1540" spans="1:93" ht="13.5" customHeight="1" x14ac:dyDescent="0.15">
      <c r="A1540" s="12">
        <v>1537</v>
      </c>
      <c r="Q1540" s="24"/>
      <c r="BC1540" s="24"/>
      <c r="BV1540" s="24"/>
      <c r="CO1540" s="24"/>
    </row>
    <row r="1541" spans="1:93" ht="13.5" customHeight="1" x14ac:dyDescent="0.15">
      <c r="A1541" s="12">
        <v>1538</v>
      </c>
      <c r="Q1541" s="24"/>
      <c r="BC1541" s="24"/>
      <c r="BV1541" s="24"/>
      <c r="CO1541" s="24"/>
    </row>
    <row r="1542" spans="1:93" ht="13.5" customHeight="1" x14ac:dyDescent="0.15">
      <c r="A1542" s="12">
        <v>1539</v>
      </c>
      <c r="Q1542" s="24"/>
      <c r="BC1542" s="24"/>
      <c r="BV1542" s="24"/>
      <c r="CO1542" s="24"/>
    </row>
    <row r="1543" spans="1:93" ht="13.5" customHeight="1" x14ac:dyDescent="0.15">
      <c r="A1543" s="12">
        <v>1540</v>
      </c>
      <c r="Q1543" s="24"/>
      <c r="BC1543" s="24"/>
      <c r="BV1543" s="24"/>
      <c r="CO1543" s="24"/>
    </row>
    <row r="1544" spans="1:93" ht="13.5" customHeight="1" x14ac:dyDescent="0.15">
      <c r="A1544" s="12">
        <v>1541</v>
      </c>
      <c r="Q1544" s="24"/>
      <c r="BC1544" s="24"/>
      <c r="BV1544" s="24"/>
      <c r="CO1544" s="24"/>
    </row>
    <row r="1545" spans="1:93" ht="13.5" customHeight="1" x14ac:dyDescent="0.15">
      <c r="A1545" s="12">
        <v>1542</v>
      </c>
      <c r="Q1545" s="24"/>
      <c r="BC1545" s="24"/>
      <c r="BV1545" s="24"/>
      <c r="CO1545" s="24"/>
    </row>
    <row r="1546" spans="1:93" ht="13.5" customHeight="1" x14ac:dyDescent="0.15">
      <c r="A1546" s="12">
        <v>1543</v>
      </c>
      <c r="Q1546" s="24"/>
      <c r="BC1546" s="24"/>
      <c r="BV1546" s="24"/>
      <c r="CO1546" s="24"/>
    </row>
    <row r="1547" spans="1:93" ht="13.5" customHeight="1" x14ac:dyDescent="0.15">
      <c r="A1547" s="12">
        <v>1544</v>
      </c>
      <c r="Q1547" s="24"/>
      <c r="BC1547" s="24"/>
      <c r="BV1547" s="24"/>
      <c r="CO1547" s="24"/>
    </row>
    <row r="1548" spans="1:93" ht="13.5" customHeight="1" x14ac:dyDescent="0.15">
      <c r="A1548" s="12">
        <v>1545</v>
      </c>
      <c r="Q1548" s="24"/>
      <c r="BC1548" s="24"/>
      <c r="BV1548" s="24"/>
      <c r="CO1548" s="24"/>
    </row>
    <row r="1549" spans="1:93" ht="13.5" customHeight="1" x14ac:dyDescent="0.15">
      <c r="A1549" s="12">
        <v>1546</v>
      </c>
      <c r="Q1549" s="24"/>
      <c r="BC1549" s="24"/>
      <c r="BV1549" s="24"/>
      <c r="CO1549" s="24"/>
    </row>
    <row r="1550" spans="1:93" ht="13.5" customHeight="1" x14ac:dyDescent="0.15">
      <c r="A1550" s="12">
        <v>1547</v>
      </c>
      <c r="Q1550" s="24"/>
      <c r="BC1550" s="24"/>
      <c r="BV1550" s="24"/>
      <c r="CO1550" s="24"/>
    </row>
    <row r="1551" spans="1:93" ht="13.5" customHeight="1" x14ac:dyDescent="0.15">
      <c r="A1551" s="12">
        <v>1548</v>
      </c>
      <c r="Q1551" s="24"/>
      <c r="BC1551" s="24"/>
      <c r="BV1551" s="24"/>
      <c r="CO1551" s="24"/>
    </row>
    <row r="1552" spans="1:93" ht="13.5" customHeight="1" x14ac:dyDescent="0.15">
      <c r="A1552" s="12">
        <v>1549</v>
      </c>
      <c r="Q1552" s="24"/>
      <c r="BC1552" s="24"/>
      <c r="BV1552" s="24"/>
      <c r="CO1552" s="24"/>
    </row>
    <row r="1553" spans="1:93" ht="13.5" customHeight="1" x14ac:dyDescent="0.15">
      <c r="A1553" s="12">
        <v>1550</v>
      </c>
      <c r="Q1553" s="24"/>
      <c r="BC1553" s="24"/>
      <c r="BV1553" s="24"/>
      <c r="CO1553" s="24"/>
    </row>
    <row r="1554" spans="1:93" ht="13.5" customHeight="1" x14ac:dyDescent="0.15">
      <c r="A1554" s="12">
        <v>1551</v>
      </c>
      <c r="Q1554" s="24"/>
      <c r="BC1554" s="24"/>
      <c r="BV1554" s="24"/>
      <c r="CO1554" s="24"/>
    </row>
    <row r="1555" spans="1:93" ht="13.5" customHeight="1" x14ac:dyDescent="0.15">
      <c r="A1555" s="12">
        <v>1552</v>
      </c>
      <c r="Q1555" s="24"/>
      <c r="BC1555" s="24"/>
      <c r="BV1555" s="24"/>
      <c r="CO1555" s="24"/>
    </row>
    <row r="1556" spans="1:93" ht="13.5" customHeight="1" x14ac:dyDescent="0.15">
      <c r="A1556" s="12">
        <v>1553</v>
      </c>
      <c r="Q1556" s="24"/>
      <c r="BC1556" s="24"/>
      <c r="BV1556" s="24"/>
      <c r="CO1556" s="24"/>
    </row>
    <row r="1557" spans="1:93" ht="13.5" customHeight="1" x14ac:dyDescent="0.15">
      <c r="A1557" s="12">
        <v>1554</v>
      </c>
      <c r="Q1557" s="24"/>
      <c r="BC1557" s="24"/>
      <c r="BV1557" s="24"/>
      <c r="CO1557" s="24"/>
    </row>
    <row r="1558" spans="1:93" ht="13.5" customHeight="1" x14ac:dyDescent="0.15">
      <c r="A1558" s="12">
        <v>1555</v>
      </c>
      <c r="Q1558" s="24"/>
      <c r="BC1558" s="24"/>
      <c r="BV1558" s="24"/>
      <c r="CO1558" s="24"/>
    </row>
    <row r="1559" spans="1:93" ht="13.5" customHeight="1" x14ac:dyDescent="0.15">
      <c r="A1559" s="12">
        <v>1556</v>
      </c>
      <c r="Q1559" s="24"/>
      <c r="BC1559" s="24"/>
      <c r="BV1559" s="24"/>
      <c r="CO1559" s="24"/>
    </row>
    <row r="1560" spans="1:93" ht="13.5" customHeight="1" x14ac:dyDescent="0.15">
      <c r="A1560" s="12">
        <v>1557</v>
      </c>
      <c r="Q1560" s="24"/>
      <c r="BC1560" s="24"/>
      <c r="BV1560" s="24"/>
      <c r="CO1560" s="24"/>
    </row>
    <row r="1561" spans="1:93" ht="13.5" customHeight="1" x14ac:dyDescent="0.15">
      <c r="A1561" s="12">
        <v>1558</v>
      </c>
      <c r="Q1561" s="24"/>
      <c r="BC1561" s="24"/>
      <c r="BV1561" s="24"/>
      <c r="CO1561" s="24"/>
    </row>
    <row r="1562" spans="1:93" ht="13.5" customHeight="1" x14ac:dyDescent="0.15">
      <c r="A1562" s="12">
        <v>1559</v>
      </c>
      <c r="Q1562" s="24"/>
      <c r="BC1562" s="24"/>
      <c r="BV1562" s="24"/>
      <c r="CO1562" s="24"/>
    </row>
    <row r="1563" spans="1:93" ht="13.5" customHeight="1" x14ac:dyDescent="0.15">
      <c r="A1563" s="12">
        <v>1560</v>
      </c>
      <c r="Q1563" s="24"/>
      <c r="BC1563" s="24"/>
      <c r="BV1563" s="24"/>
      <c r="CO1563" s="24"/>
    </row>
    <row r="1564" spans="1:93" ht="13.5" customHeight="1" x14ac:dyDescent="0.15">
      <c r="A1564" s="12">
        <v>1561</v>
      </c>
      <c r="Q1564" s="24"/>
      <c r="BC1564" s="24"/>
      <c r="BV1564" s="24"/>
      <c r="CO1564" s="24"/>
    </row>
    <row r="1565" spans="1:93" ht="13.5" customHeight="1" x14ac:dyDescent="0.15">
      <c r="A1565" s="12">
        <v>1562</v>
      </c>
      <c r="Q1565" s="24"/>
      <c r="BC1565" s="24"/>
      <c r="BV1565" s="24"/>
      <c r="CO1565" s="24"/>
    </row>
    <row r="1566" spans="1:93" ht="13.5" customHeight="1" x14ac:dyDescent="0.15">
      <c r="A1566" s="12">
        <v>1563</v>
      </c>
      <c r="Q1566" s="24"/>
      <c r="BC1566" s="24"/>
      <c r="BV1566" s="24"/>
      <c r="CO1566" s="24"/>
    </row>
    <row r="1567" spans="1:93" ht="13.5" customHeight="1" x14ac:dyDescent="0.15">
      <c r="A1567" s="12">
        <v>1564</v>
      </c>
      <c r="Q1567" s="24"/>
      <c r="BC1567" s="24"/>
      <c r="BV1567" s="24"/>
      <c r="CO1567" s="24"/>
    </row>
    <row r="1568" spans="1:93" ht="13.5" customHeight="1" x14ac:dyDescent="0.15">
      <c r="A1568" s="12">
        <v>1565</v>
      </c>
      <c r="Q1568" s="24"/>
      <c r="BC1568" s="24"/>
      <c r="BV1568" s="24"/>
      <c r="CO1568" s="24"/>
    </row>
    <row r="1569" spans="1:93" ht="13.5" customHeight="1" x14ac:dyDescent="0.15">
      <c r="A1569" s="12">
        <v>1566</v>
      </c>
      <c r="Q1569" s="24"/>
      <c r="BC1569" s="24"/>
      <c r="BV1569" s="24"/>
      <c r="CO1569" s="24"/>
    </row>
    <row r="1570" spans="1:93" ht="13.5" customHeight="1" x14ac:dyDescent="0.15">
      <c r="A1570" s="12">
        <v>1567</v>
      </c>
      <c r="Q1570" s="24"/>
      <c r="BC1570" s="24"/>
      <c r="BV1570" s="24"/>
      <c r="CO1570" s="24"/>
    </row>
    <row r="1571" spans="1:93" ht="13.5" customHeight="1" x14ac:dyDescent="0.15">
      <c r="A1571" s="12">
        <v>1568</v>
      </c>
      <c r="Q1571" s="24"/>
      <c r="BC1571" s="24"/>
      <c r="BV1571" s="24"/>
      <c r="CO1571" s="24"/>
    </row>
    <row r="1572" spans="1:93" ht="13.5" customHeight="1" x14ac:dyDescent="0.15">
      <c r="A1572" s="12">
        <v>1569</v>
      </c>
      <c r="Q1572" s="24"/>
      <c r="BC1572" s="24"/>
      <c r="BV1572" s="24"/>
      <c r="CO1572" s="24"/>
    </row>
    <row r="1573" spans="1:93" ht="13.5" customHeight="1" x14ac:dyDescent="0.15">
      <c r="A1573" s="12">
        <v>1570</v>
      </c>
      <c r="Q1573" s="24"/>
      <c r="BC1573" s="24"/>
      <c r="BV1573" s="24"/>
      <c r="CO1573" s="24"/>
    </row>
    <row r="1574" spans="1:93" ht="13.5" customHeight="1" x14ac:dyDescent="0.15">
      <c r="A1574" s="12">
        <v>1571</v>
      </c>
      <c r="Q1574" s="24"/>
      <c r="BC1574" s="24"/>
      <c r="BV1574" s="24"/>
      <c r="CO1574" s="24"/>
    </row>
    <row r="1575" spans="1:93" ht="13.5" customHeight="1" x14ac:dyDescent="0.15">
      <c r="A1575" s="12">
        <v>1572</v>
      </c>
      <c r="Q1575" s="24"/>
      <c r="BC1575" s="24"/>
      <c r="BV1575" s="24"/>
      <c r="CO1575" s="24"/>
    </row>
    <row r="1576" spans="1:93" ht="13.5" customHeight="1" x14ac:dyDescent="0.15">
      <c r="A1576" s="12">
        <v>1573</v>
      </c>
      <c r="Q1576" s="24"/>
      <c r="BC1576" s="24"/>
      <c r="BV1576" s="24"/>
      <c r="CO1576" s="24"/>
    </row>
    <row r="1577" spans="1:93" ht="13.5" customHeight="1" x14ac:dyDescent="0.15">
      <c r="A1577" s="12">
        <v>1574</v>
      </c>
      <c r="Q1577" s="24"/>
      <c r="BC1577" s="24"/>
      <c r="BV1577" s="24"/>
      <c r="CO1577" s="24"/>
    </row>
    <row r="1578" spans="1:93" ht="13.5" customHeight="1" x14ac:dyDescent="0.15">
      <c r="A1578" s="12">
        <v>1575</v>
      </c>
      <c r="Q1578" s="24"/>
      <c r="BC1578" s="24"/>
      <c r="BV1578" s="24"/>
      <c r="CO1578" s="24"/>
    </row>
    <row r="1579" spans="1:93" ht="13.5" customHeight="1" x14ac:dyDescent="0.15">
      <c r="A1579" s="12">
        <v>1576</v>
      </c>
      <c r="Q1579" s="24"/>
      <c r="BC1579" s="24"/>
      <c r="BV1579" s="24"/>
      <c r="CO1579" s="24"/>
    </row>
    <row r="1580" spans="1:93" ht="13.5" customHeight="1" x14ac:dyDescent="0.15">
      <c r="A1580" s="12">
        <v>1577</v>
      </c>
      <c r="Q1580" s="24"/>
      <c r="BC1580" s="24"/>
      <c r="BV1580" s="24"/>
      <c r="CO1580" s="24"/>
    </row>
    <row r="1581" spans="1:93" ht="13.5" customHeight="1" x14ac:dyDescent="0.15">
      <c r="A1581" s="12">
        <v>1578</v>
      </c>
      <c r="Q1581" s="24"/>
      <c r="BC1581" s="24"/>
      <c r="BV1581" s="24"/>
      <c r="CO1581" s="24"/>
    </row>
    <row r="1582" spans="1:93" ht="13.5" customHeight="1" x14ac:dyDescent="0.15">
      <c r="A1582" s="12">
        <v>1579</v>
      </c>
      <c r="Q1582" s="24"/>
      <c r="BC1582" s="24"/>
      <c r="BV1582" s="24"/>
      <c r="CO1582" s="24"/>
    </row>
    <row r="1583" spans="1:93" ht="13.5" customHeight="1" x14ac:dyDescent="0.15">
      <c r="A1583" s="12">
        <v>1580</v>
      </c>
      <c r="Q1583" s="24"/>
      <c r="BC1583" s="24"/>
      <c r="BV1583" s="24"/>
      <c r="CO1583" s="24"/>
    </row>
    <row r="1584" spans="1:93" ht="13.5" customHeight="1" x14ac:dyDescent="0.15">
      <c r="A1584" s="12">
        <v>1581</v>
      </c>
      <c r="Q1584" s="24"/>
      <c r="BC1584" s="24"/>
      <c r="BV1584" s="24"/>
      <c r="CO1584" s="24"/>
    </row>
    <row r="1585" spans="1:93" ht="13.5" customHeight="1" x14ac:dyDescent="0.15">
      <c r="A1585" s="12">
        <v>1582</v>
      </c>
      <c r="Q1585" s="24"/>
      <c r="BC1585" s="24"/>
      <c r="BV1585" s="24"/>
      <c r="CO1585" s="24"/>
    </row>
    <row r="1586" spans="1:93" ht="13.5" customHeight="1" x14ac:dyDescent="0.15">
      <c r="A1586" s="12">
        <v>1583</v>
      </c>
      <c r="Q1586" s="24"/>
      <c r="BC1586" s="24"/>
      <c r="BV1586" s="24"/>
      <c r="CO1586" s="24"/>
    </row>
    <row r="1587" spans="1:93" ht="13.5" customHeight="1" x14ac:dyDescent="0.15">
      <c r="A1587" s="12">
        <v>1584</v>
      </c>
      <c r="Q1587" s="24"/>
      <c r="BC1587" s="24"/>
      <c r="BV1587" s="24"/>
      <c r="CO1587" s="24"/>
    </row>
    <row r="1588" spans="1:93" ht="13.5" customHeight="1" x14ac:dyDescent="0.15">
      <c r="A1588" s="12">
        <v>1585</v>
      </c>
      <c r="Q1588" s="24"/>
      <c r="BC1588" s="24"/>
      <c r="BV1588" s="24"/>
      <c r="CO1588" s="24"/>
    </row>
    <row r="1589" spans="1:93" ht="13.5" customHeight="1" x14ac:dyDescent="0.15">
      <c r="A1589" s="12">
        <v>1586</v>
      </c>
      <c r="Q1589" s="24"/>
      <c r="BC1589" s="24"/>
      <c r="BV1589" s="24"/>
      <c r="CO1589" s="24"/>
    </row>
    <row r="1590" spans="1:93" ht="13.5" customHeight="1" x14ac:dyDescent="0.15">
      <c r="A1590" s="12">
        <v>1587</v>
      </c>
      <c r="Q1590" s="24"/>
      <c r="BC1590" s="24"/>
      <c r="BV1590" s="24"/>
      <c r="CO1590" s="24"/>
    </row>
    <row r="1591" spans="1:93" ht="13.5" customHeight="1" x14ac:dyDescent="0.15">
      <c r="A1591" s="12">
        <v>1588</v>
      </c>
      <c r="Q1591" s="24"/>
      <c r="BC1591" s="24"/>
      <c r="BV1591" s="24"/>
      <c r="CO1591" s="24"/>
    </row>
    <row r="1592" spans="1:93" ht="13.5" customHeight="1" x14ac:dyDescent="0.15">
      <c r="A1592" s="12">
        <v>1589</v>
      </c>
      <c r="Q1592" s="24"/>
      <c r="BC1592" s="24"/>
      <c r="BV1592" s="24"/>
      <c r="CO1592" s="24"/>
    </row>
    <row r="1593" spans="1:93" ht="13.5" customHeight="1" x14ac:dyDescent="0.15">
      <c r="A1593" s="12">
        <v>1590</v>
      </c>
      <c r="Q1593" s="24"/>
      <c r="BC1593" s="24"/>
      <c r="BV1593" s="24"/>
      <c r="CO1593" s="24"/>
    </row>
    <row r="1594" spans="1:93" ht="13.5" customHeight="1" x14ac:dyDescent="0.15">
      <c r="A1594" s="12">
        <v>1591</v>
      </c>
      <c r="Q1594" s="24"/>
      <c r="BC1594" s="24"/>
      <c r="BV1594" s="24"/>
      <c r="CO1594" s="24"/>
    </row>
    <row r="1595" spans="1:93" ht="13.5" customHeight="1" x14ac:dyDescent="0.15">
      <c r="A1595" s="12">
        <v>1592</v>
      </c>
      <c r="Q1595" s="24"/>
      <c r="BC1595" s="24"/>
      <c r="BV1595" s="24"/>
      <c r="CO1595" s="24"/>
    </row>
    <row r="1596" spans="1:93" ht="13.5" customHeight="1" x14ac:dyDescent="0.15">
      <c r="A1596" s="12">
        <v>1593</v>
      </c>
      <c r="Q1596" s="24"/>
      <c r="BC1596" s="24"/>
      <c r="BV1596" s="24"/>
      <c r="CO1596" s="24"/>
    </row>
    <row r="1597" spans="1:93" ht="13.5" customHeight="1" x14ac:dyDescent="0.15">
      <c r="A1597" s="12">
        <v>1594</v>
      </c>
      <c r="Q1597" s="24"/>
      <c r="BC1597" s="24"/>
      <c r="BV1597" s="24"/>
      <c r="CO1597" s="24"/>
    </row>
    <row r="1598" spans="1:93" ht="13.5" customHeight="1" x14ac:dyDescent="0.15">
      <c r="A1598" s="12">
        <v>1595</v>
      </c>
      <c r="Q1598" s="24"/>
      <c r="BC1598" s="24"/>
      <c r="BV1598" s="24"/>
      <c r="CO1598" s="24"/>
    </row>
    <row r="1599" spans="1:93" ht="13.5" customHeight="1" x14ac:dyDescent="0.15">
      <c r="A1599" s="12">
        <v>1596</v>
      </c>
      <c r="Q1599" s="24"/>
      <c r="BC1599" s="24"/>
      <c r="BV1599" s="24"/>
      <c r="CO1599" s="24"/>
    </row>
    <row r="1600" spans="1:93" ht="13.5" customHeight="1" x14ac:dyDescent="0.15">
      <c r="A1600" s="12">
        <v>1597</v>
      </c>
      <c r="Q1600" s="24"/>
      <c r="BC1600" s="24"/>
      <c r="BV1600" s="24"/>
      <c r="CO1600" s="24"/>
    </row>
    <row r="1601" spans="1:93" ht="13.5" customHeight="1" x14ac:dyDescent="0.15">
      <c r="A1601" s="12">
        <v>1598</v>
      </c>
      <c r="Q1601" s="24"/>
      <c r="BC1601" s="24"/>
      <c r="BV1601" s="24"/>
      <c r="CO1601" s="24"/>
    </row>
    <row r="1602" spans="1:93" ht="13.5" customHeight="1" x14ac:dyDescent="0.15">
      <c r="A1602" s="12">
        <v>1599</v>
      </c>
      <c r="Q1602" s="24"/>
      <c r="BC1602" s="24"/>
      <c r="BV1602" s="24"/>
      <c r="CO1602" s="24"/>
    </row>
    <row r="1603" spans="1:93" ht="13.5" customHeight="1" x14ac:dyDescent="0.15">
      <c r="A1603" s="12">
        <v>1600</v>
      </c>
      <c r="Q1603" s="24"/>
      <c r="BC1603" s="24"/>
      <c r="BV1603" s="24"/>
      <c r="CO1603" s="24"/>
    </row>
    <row r="1604" spans="1:93" ht="13.5" customHeight="1" x14ac:dyDescent="0.15">
      <c r="A1604" s="12">
        <v>1601</v>
      </c>
      <c r="Q1604" s="24"/>
      <c r="BC1604" s="24"/>
      <c r="BV1604" s="24"/>
      <c r="CO1604" s="24"/>
    </row>
    <row r="1605" spans="1:93" ht="13.5" customHeight="1" x14ac:dyDescent="0.15">
      <c r="A1605" s="12">
        <v>1602</v>
      </c>
      <c r="Q1605" s="24"/>
      <c r="BC1605" s="24"/>
      <c r="BV1605" s="24"/>
      <c r="CO1605" s="24"/>
    </row>
    <row r="1606" spans="1:93" ht="13.5" customHeight="1" x14ac:dyDescent="0.15">
      <c r="A1606" s="12">
        <v>1603</v>
      </c>
      <c r="Q1606" s="24"/>
      <c r="BC1606" s="24"/>
      <c r="BV1606" s="24"/>
      <c r="CO1606" s="24"/>
    </row>
    <row r="1607" spans="1:93" ht="13.5" customHeight="1" x14ac:dyDescent="0.15">
      <c r="A1607" s="12">
        <v>1604</v>
      </c>
      <c r="Q1607" s="24"/>
      <c r="BC1607" s="24"/>
      <c r="BV1607" s="24"/>
      <c r="CO1607" s="24"/>
    </row>
    <row r="1608" spans="1:93" ht="13.5" customHeight="1" x14ac:dyDescent="0.15">
      <c r="A1608" s="12">
        <v>1605</v>
      </c>
      <c r="Q1608" s="24"/>
      <c r="BC1608" s="24"/>
      <c r="BV1608" s="24"/>
      <c r="CO1608" s="24"/>
    </row>
    <row r="1609" spans="1:93" ht="13.5" customHeight="1" x14ac:dyDescent="0.15">
      <c r="A1609" s="12">
        <v>1606</v>
      </c>
      <c r="Q1609" s="24"/>
      <c r="BC1609" s="24"/>
      <c r="BV1609" s="24"/>
      <c r="CO1609" s="24"/>
    </row>
    <row r="1610" spans="1:93" ht="13.5" customHeight="1" x14ac:dyDescent="0.15">
      <c r="A1610" s="12">
        <v>1607</v>
      </c>
      <c r="Q1610" s="24"/>
      <c r="BC1610" s="24"/>
      <c r="BV1610" s="24"/>
      <c r="CO1610" s="24"/>
    </row>
    <row r="1611" spans="1:93" ht="13.5" customHeight="1" x14ac:dyDescent="0.15">
      <c r="A1611" s="12">
        <v>1608</v>
      </c>
      <c r="Q1611" s="24"/>
      <c r="BC1611" s="24"/>
      <c r="BV1611" s="24"/>
      <c r="CO1611" s="24"/>
    </row>
    <row r="1612" spans="1:93" ht="13.5" customHeight="1" x14ac:dyDescent="0.15">
      <c r="A1612" s="12">
        <v>1609</v>
      </c>
      <c r="Q1612" s="24"/>
      <c r="BC1612" s="24"/>
      <c r="BV1612" s="24"/>
      <c r="CO1612" s="24"/>
    </row>
    <row r="1613" spans="1:93" ht="13.5" customHeight="1" x14ac:dyDescent="0.15">
      <c r="A1613" s="12">
        <v>1610</v>
      </c>
      <c r="Q1613" s="24"/>
      <c r="BC1613" s="24"/>
      <c r="BV1613" s="24"/>
      <c r="CO1613" s="24"/>
    </row>
    <row r="1614" spans="1:93" ht="13.5" customHeight="1" x14ac:dyDescent="0.15">
      <c r="A1614" s="12">
        <v>1611</v>
      </c>
      <c r="Q1614" s="24"/>
      <c r="BC1614" s="24"/>
      <c r="BV1614" s="24"/>
      <c r="CO1614" s="24"/>
    </row>
    <row r="1615" spans="1:93" ht="13.5" customHeight="1" x14ac:dyDescent="0.15">
      <c r="A1615" s="12">
        <v>1612</v>
      </c>
      <c r="Q1615" s="24"/>
      <c r="BC1615" s="24"/>
      <c r="BV1615" s="24"/>
      <c r="CO1615" s="24"/>
    </row>
    <row r="1616" spans="1:93" ht="13.5" customHeight="1" x14ac:dyDescent="0.15">
      <c r="A1616" s="12">
        <v>1613</v>
      </c>
      <c r="Q1616" s="24"/>
      <c r="BC1616" s="24"/>
      <c r="BV1616" s="24"/>
      <c r="CO1616" s="24"/>
    </row>
    <row r="1617" spans="1:93" ht="13.5" customHeight="1" x14ac:dyDescent="0.15">
      <c r="A1617" s="12">
        <v>1614</v>
      </c>
      <c r="Q1617" s="24"/>
      <c r="BC1617" s="24"/>
      <c r="BV1617" s="24"/>
      <c r="CO1617" s="24"/>
    </row>
    <row r="1618" spans="1:93" ht="13.5" customHeight="1" x14ac:dyDescent="0.15">
      <c r="A1618" s="12">
        <v>1615</v>
      </c>
      <c r="Q1618" s="24"/>
      <c r="BC1618" s="24"/>
      <c r="BV1618" s="24"/>
      <c r="CO1618" s="24"/>
    </row>
    <row r="1619" spans="1:93" ht="13.5" customHeight="1" x14ac:dyDescent="0.15">
      <c r="A1619" s="12">
        <v>1616</v>
      </c>
      <c r="Q1619" s="24"/>
      <c r="BC1619" s="24"/>
      <c r="BV1619" s="24"/>
      <c r="CO1619" s="24"/>
    </row>
    <row r="1620" spans="1:93" ht="13.5" customHeight="1" x14ac:dyDescent="0.15">
      <c r="A1620" s="12">
        <v>1617</v>
      </c>
      <c r="Q1620" s="24"/>
      <c r="BC1620" s="24"/>
      <c r="BV1620" s="24"/>
      <c r="CO1620" s="24"/>
    </row>
    <row r="1621" spans="1:93" ht="13.5" customHeight="1" x14ac:dyDescent="0.15">
      <c r="A1621" s="12">
        <v>1618</v>
      </c>
      <c r="Q1621" s="24"/>
      <c r="BC1621" s="24"/>
      <c r="BV1621" s="24"/>
      <c r="CO1621" s="24"/>
    </row>
    <row r="1622" spans="1:93" ht="13.5" customHeight="1" x14ac:dyDescent="0.15">
      <c r="A1622" s="12">
        <v>1619</v>
      </c>
      <c r="Q1622" s="24"/>
      <c r="BC1622" s="24"/>
      <c r="BV1622" s="24"/>
      <c r="CO1622" s="24"/>
    </row>
    <row r="1623" spans="1:93" ht="13.5" customHeight="1" x14ac:dyDescent="0.15">
      <c r="A1623" s="12">
        <v>1620</v>
      </c>
      <c r="Q1623" s="24"/>
      <c r="BC1623" s="24"/>
      <c r="BV1623" s="24"/>
      <c r="CO1623" s="24"/>
    </row>
    <row r="1624" spans="1:93" ht="13.5" customHeight="1" x14ac:dyDescent="0.15">
      <c r="A1624" s="12">
        <v>1621</v>
      </c>
      <c r="Q1624" s="24"/>
      <c r="BC1624" s="24"/>
      <c r="BV1624" s="24"/>
      <c r="CO1624" s="24"/>
    </row>
    <row r="1625" spans="1:93" ht="13.5" customHeight="1" x14ac:dyDescent="0.15">
      <c r="A1625" s="12">
        <v>1622</v>
      </c>
      <c r="Q1625" s="24"/>
      <c r="BC1625" s="24"/>
      <c r="BV1625" s="24"/>
      <c r="CO1625" s="24"/>
    </row>
    <row r="1626" spans="1:93" ht="13.5" customHeight="1" x14ac:dyDescent="0.15">
      <c r="A1626" s="12">
        <v>1623</v>
      </c>
      <c r="Q1626" s="24"/>
      <c r="BC1626" s="24"/>
      <c r="BV1626" s="24"/>
      <c r="CO1626" s="24"/>
    </row>
    <row r="1627" spans="1:93" ht="13.5" customHeight="1" x14ac:dyDescent="0.15">
      <c r="A1627" s="12">
        <v>1624</v>
      </c>
      <c r="Q1627" s="24"/>
      <c r="BC1627" s="24"/>
      <c r="BV1627" s="24"/>
      <c r="CO1627" s="24"/>
    </row>
    <row r="1628" spans="1:93" ht="13.5" customHeight="1" x14ac:dyDescent="0.15">
      <c r="A1628" s="12">
        <v>1625</v>
      </c>
      <c r="Q1628" s="24"/>
      <c r="BC1628" s="24"/>
      <c r="BV1628" s="24"/>
      <c r="CO1628" s="24"/>
    </row>
    <row r="1629" spans="1:93" ht="13.5" customHeight="1" x14ac:dyDescent="0.15">
      <c r="A1629" s="12">
        <v>1626</v>
      </c>
      <c r="Q1629" s="24"/>
      <c r="BC1629" s="24"/>
      <c r="BV1629" s="24"/>
      <c r="CO1629" s="24"/>
    </row>
    <row r="1630" spans="1:93" ht="13.5" customHeight="1" x14ac:dyDescent="0.15">
      <c r="A1630" s="12">
        <v>1627</v>
      </c>
      <c r="Q1630" s="24"/>
      <c r="BC1630" s="24"/>
      <c r="BV1630" s="24"/>
      <c r="CO1630" s="24"/>
    </row>
    <row r="1631" spans="1:93" ht="13.5" customHeight="1" x14ac:dyDescent="0.15">
      <c r="A1631" s="12">
        <v>1628</v>
      </c>
      <c r="Q1631" s="24"/>
      <c r="BC1631" s="24"/>
      <c r="BV1631" s="24"/>
      <c r="CO1631" s="24"/>
    </row>
    <row r="1632" spans="1:93" ht="13.5" customHeight="1" x14ac:dyDescent="0.15">
      <c r="A1632" s="12">
        <v>1629</v>
      </c>
      <c r="Q1632" s="24"/>
      <c r="BC1632" s="24"/>
      <c r="BV1632" s="24"/>
      <c r="CO1632" s="24"/>
    </row>
    <row r="1633" spans="1:93" ht="13.5" customHeight="1" x14ac:dyDescent="0.15">
      <c r="A1633" s="12">
        <v>1630</v>
      </c>
      <c r="Q1633" s="24"/>
      <c r="BC1633" s="24"/>
      <c r="BV1633" s="24"/>
      <c r="CO1633" s="24"/>
    </row>
    <row r="1634" spans="1:93" ht="13.5" customHeight="1" x14ac:dyDescent="0.15">
      <c r="A1634" s="12">
        <v>1631</v>
      </c>
      <c r="Q1634" s="24"/>
      <c r="BC1634" s="24"/>
      <c r="BV1634" s="24"/>
      <c r="CO1634" s="24"/>
    </row>
    <row r="1635" spans="1:93" ht="13.5" customHeight="1" x14ac:dyDescent="0.15">
      <c r="A1635" s="12">
        <v>1632</v>
      </c>
      <c r="Q1635" s="24"/>
      <c r="BC1635" s="24"/>
      <c r="BV1635" s="24"/>
      <c r="CO1635" s="24"/>
    </row>
    <row r="1636" spans="1:93" ht="13.5" customHeight="1" x14ac:dyDescent="0.15">
      <c r="A1636" s="12">
        <v>1633</v>
      </c>
      <c r="Q1636" s="24"/>
      <c r="BC1636" s="24"/>
      <c r="BV1636" s="24"/>
      <c r="CO1636" s="24"/>
    </row>
    <row r="1637" spans="1:93" ht="13.5" customHeight="1" x14ac:dyDescent="0.15">
      <c r="A1637" s="12">
        <v>1634</v>
      </c>
      <c r="Q1637" s="24"/>
      <c r="BC1637" s="24"/>
      <c r="BV1637" s="24"/>
      <c r="CO1637" s="24"/>
    </row>
    <row r="1638" spans="1:93" ht="13.5" customHeight="1" x14ac:dyDescent="0.15">
      <c r="A1638" s="12">
        <v>1635</v>
      </c>
      <c r="Q1638" s="24"/>
      <c r="BC1638" s="24"/>
      <c r="BV1638" s="24"/>
      <c r="CO1638" s="24"/>
    </row>
    <row r="1639" spans="1:93" ht="13.5" customHeight="1" x14ac:dyDescent="0.15">
      <c r="A1639" s="12">
        <v>1636</v>
      </c>
      <c r="Q1639" s="24"/>
      <c r="BC1639" s="24"/>
      <c r="BV1639" s="24"/>
      <c r="CO1639" s="24"/>
    </row>
    <row r="1640" spans="1:93" ht="13.5" customHeight="1" x14ac:dyDescent="0.15">
      <c r="A1640" s="12">
        <v>1637</v>
      </c>
      <c r="Q1640" s="24"/>
      <c r="BC1640" s="24"/>
      <c r="BV1640" s="24"/>
      <c r="CO1640" s="24"/>
    </row>
    <row r="1641" spans="1:93" ht="13.5" customHeight="1" x14ac:dyDescent="0.15">
      <c r="A1641" s="12">
        <v>1638</v>
      </c>
      <c r="Q1641" s="24"/>
      <c r="BC1641" s="24"/>
      <c r="BV1641" s="24"/>
      <c r="CO1641" s="24"/>
    </row>
    <row r="1642" spans="1:93" ht="13.5" customHeight="1" x14ac:dyDescent="0.15">
      <c r="A1642" s="12">
        <v>1639</v>
      </c>
      <c r="Q1642" s="24"/>
      <c r="BC1642" s="24"/>
      <c r="BV1642" s="24"/>
      <c r="CO1642" s="24"/>
    </row>
    <row r="1643" spans="1:93" ht="13.5" customHeight="1" x14ac:dyDescent="0.15">
      <c r="A1643" s="12">
        <v>1640</v>
      </c>
      <c r="Q1643" s="24"/>
      <c r="BC1643" s="24"/>
      <c r="BV1643" s="24"/>
      <c r="CO1643" s="24"/>
    </row>
    <row r="1644" spans="1:93" ht="13.5" customHeight="1" x14ac:dyDescent="0.15">
      <c r="A1644" s="12">
        <v>1641</v>
      </c>
      <c r="Q1644" s="24"/>
      <c r="BC1644" s="24"/>
      <c r="BV1644" s="24"/>
      <c r="CO1644" s="24"/>
    </row>
    <row r="1645" spans="1:93" ht="13.5" customHeight="1" x14ac:dyDescent="0.15">
      <c r="A1645" s="12">
        <v>1642</v>
      </c>
      <c r="Q1645" s="24"/>
      <c r="BC1645" s="24"/>
      <c r="BV1645" s="24"/>
      <c r="CO1645" s="24"/>
    </row>
    <row r="1646" spans="1:93" ht="13.5" customHeight="1" x14ac:dyDescent="0.15">
      <c r="A1646" s="12">
        <v>1643</v>
      </c>
      <c r="Q1646" s="24"/>
      <c r="BC1646" s="24"/>
      <c r="BV1646" s="24"/>
      <c r="CO1646" s="24"/>
    </row>
    <row r="1647" spans="1:93" ht="13.5" customHeight="1" x14ac:dyDescent="0.15">
      <c r="A1647" s="12">
        <v>1644</v>
      </c>
      <c r="Q1647" s="24"/>
      <c r="BC1647" s="24"/>
      <c r="BV1647" s="24"/>
      <c r="CO1647" s="24"/>
    </row>
    <row r="1648" spans="1:93" ht="13.5" customHeight="1" x14ac:dyDescent="0.15">
      <c r="A1648" s="12">
        <v>1645</v>
      </c>
      <c r="Q1648" s="24"/>
      <c r="BC1648" s="24"/>
      <c r="BV1648" s="24"/>
      <c r="CO1648" s="24"/>
    </row>
    <row r="1649" spans="1:93" ht="13.5" customHeight="1" x14ac:dyDescent="0.15">
      <c r="A1649" s="12">
        <v>1646</v>
      </c>
      <c r="Q1649" s="24"/>
      <c r="BC1649" s="24"/>
      <c r="BV1649" s="24"/>
      <c r="CO1649" s="24"/>
    </row>
    <row r="1650" spans="1:93" ht="13.5" customHeight="1" x14ac:dyDescent="0.15">
      <c r="A1650" s="12">
        <v>1647</v>
      </c>
      <c r="Q1650" s="24"/>
      <c r="BC1650" s="24"/>
      <c r="BV1650" s="24"/>
      <c r="CO1650" s="24"/>
    </row>
    <row r="1651" spans="1:93" ht="13.5" customHeight="1" x14ac:dyDescent="0.15">
      <c r="A1651" s="12">
        <v>1648</v>
      </c>
      <c r="Q1651" s="24"/>
      <c r="BC1651" s="24"/>
      <c r="BV1651" s="24"/>
      <c r="CO1651" s="24"/>
    </row>
    <row r="1652" spans="1:93" ht="13.5" customHeight="1" x14ac:dyDescent="0.15">
      <c r="A1652" s="12">
        <v>1649</v>
      </c>
      <c r="Q1652" s="24"/>
      <c r="BC1652" s="24"/>
      <c r="BV1652" s="24"/>
      <c r="CO1652" s="24"/>
    </row>
    <row r="1653" spans="1:93" ht="13.5" customHeight="1" x14ac:dyDescent="0.15">
      <c r="A1653" s="12">
        <v>1650</v>
      </c>
      <c r="Q1653" s="24"/>
      <c r="BC1653" s="24"/>
      <c r="BV1653" s="24"/>
      <c r="CO1653" s="24"/>
    </row>
    <row r="1654" spans="1:93" ht="13.5" customHeight="1" x14ac:dyDescent="0.15">
      <c r="A1654" s="12">
        <v>1651</v>
      </c>
      <c r="Q1654" s="24"/>
      <c r="BC1654" s="24"/>
      <c r="BV1654" s="24"/>
      <c r="CO1654" s="24"/>
    </row>
    <row r="1655" spans="1:93" ht="13.5" customHeight="1" x14ac:dyDescent="0.15">
      <c r="A1655" s="12">
        <v>1652</v>
      </c>
      <c r="Q1655" s="24"/>
      <c r="BC1655" s="24"/>
      <c r="BV1655" s="24"/>
      <c r="CO1655" s="24"/>
    </row>
    <row r="1656" spans="1:93" ht="13.5" customHeight="1" x14ac:dyDescent="0.15">
      <c r="A1656" s="12">
        <v>1653</v>
      </c>
      <c r="Q1656" s="24"/>
      <c r="BC1656" s="24"/>
      <c r="BV1656" s="24"/>
      <c r="CO1656" s="24"/>
    </row>
    <row r="1657" spans="1:93" ht="13.5" customHeight="1" x14ac:dyDescent="0.15">
      <c r="A1657" s="12">
        <v>1654</v>
      </c>
      <c r="Q1657" s="24"/>
      <c r="BC1657" s="24"/>
      <c r="BV1657" s="24"/>
      <c r="CO1657" s="24"/>
    </row>
    <row r="1658" spans="1:93" ht="13.5" customHeight="1" x14ac:dyDescent="0.15">
      <c r="A1658" s="12">
        <v>1655</v>
      </c>
      <c r="Q1658" s="24"/>
      <c r="BC1658" s="24"/>
      <c r="BV1658" s="24"/>
      <c r="CO1658" s="24"/>
    </row>
    <row r="1659" spans="1:93" ht="13.5" customHeight="1" x14ac:dyDescent="0.15">
      <c r="A1659" s="12">
        <v>1656</v>
      </c>
      <c r="Q1659" s="24"/>
      <c r="BC1659" s="24"/>
      <c r="BV1659" s="24"/>
      <c r="CO1659" s="24"/>
    </row>
    <row r="1660" spans="1:93" ht="13.5" customHeight="1" x14ac:dyDescent="0.15">
      <c r="A1660" s="12">
        <v>1657</v>
      </c>
      <c r="Q1660" s="24"/>
      <c r="BC1660" s="24"/>
      <c r="BV1660" s="24"/>
      <c r="CO1660" s="24"/>
    </row>
    <row r="1661" spans="1:93" ht="13.5" customHeight="1" x14ac:dyDescent="0.15">
      <c r="A1661" s="12">
        <v>1658</v>
      </c>
      <c r="Q1661" s="24"/>
      <c r="BC1661" s="24"/>
      <c r="BV1661" s="24"/>
      <c r="CO1661" s="24"/>
    </row>
    <row r="1662" spans="1:93" ht="13.5" customHeight="1" x14ac:dyDescent="0.15">
      <c r="A1662" s="12">
        <v>1659</v>
      </c>
      <c r="Q1662" s="24"/>
      <c r="BC1662" s="24"/>
      <c r="BV1662" s="24"/>
      <c r="CO1662" s="24"/>
    </row>
    <row r="1663" spans="1:93" ht="13.5" customHeight="1" x14ac:dyDescent="0.15">
      <c r="A1663" s="12">
        <v>1660</v>
      </c>
      <c r="Q1663" s="24"/>
      <c r="BC1663" s="24"/>
      <c r="BV1663" s="24"/>
      <c r="CO1663" s="24"/>
    </row>
    <row r="1664" spans="1:93" ht="13.5" customHeight="1" x14ac:dyDescent="0.15">
      <c r="A1664" s="12">
        <v>1661</v>
      </c>
      <c r="Q1664" s="24"/>
      <c r="BC1664" s="24"/>
      <c r="BV1664" s="24"/>
      <c r="CO1664" s="24"/>
    </row>
    <row r="1665" spans="1:93" ht="13.5" customHeight="1" x14ac:dyDescent="0.15">
      <c r="A1665" s="12">
        <v>1662</v>
      </c>
      <c r="Q1665" s="24"/>
      <c r="BC1665" s="24"/>
      <c r="BV1665" s="24"/>
      <c r="CO1665" s="24"/>
    </row>
    <row r="1666" spans="1:93" ht="13.5" customHeight="1" x14ac:dyDescent="0.15">
      <c r="A1666" s="12">
        <v>1663</v>
      </c>
      <c r="Q1666" s="24"/>
      <c r="BC1666" s="24"/>
      <c r="BV1666" s="24"/>
      <c r="CO1666" s="24"/>
    </row>
    <row r="1667" spans="1:93" ht="13.5" customHeight="1" x14ac:dyDescent="0.15">
      <c r="A1667" s="12">
        <v>1664</v>
      </c>
      <c r="Q1667" s="24"/>
      <c r="BC1667" s="24"/>
      <c r="BV1667" s="24"/>
      <c r="CO1667" s="24"/>
    </row>
    <row r="1668" spans="1:93" ht="13.5" customHeight="1" x14ac:dyDescent="0.15">
      <c r="A1668" s="12">
        <v>1665</v>
      </c>
      <c r="Q1668" s="24"/>
      <c r="BC1668" s="24"/>
      <c r="BV1668" s="24"/>
      <c r="CO1668" s="24"/>
    </row>
    <row r="1669" spans="1:93" ht="13.5" customHeight="1" x14ac:dyDescent="0.15">
      <c r="A1669" s="12">
        <v>1666</v>
      </c>
      <c r="Q1669" s="24"/>
      <c r="BC1669" s="24"/>
      <c r="BV1669" s="24"/>
      <c r="CO1669" s="24"/>
    </row>
    <row r="1670" spans="1:93" ht="13.5" customHeight="1" x14ac:dyDescent="0.15">
      <c r="A1670" s="12">
        <v>1667</v>
      </c>
      <c r="Q1670" s="24"/>
      <c r="BC1670" s="24"/>
      <c r="BV1670" s="24"/>
      <c r="CO1670" s="24"/>
    </row>
    <row r="1671" spans="1:93" ht="13.5" customHeight="1" x14ac:dyDescent="0.15">
      <c r="A1671" s="12">
        <v>1668</v>
      </c>
      <c r="Q1671" s="24"/>
      <c r="BC1671" s="24"/>
      <c r="BV1671" s="24"/>
      <c r="CO1671" s="24"/>
    </row>
    <row r="1672" spans="1:93" ht="13.5" customHeight="1" x14ac:dyDescent="0.15">
      <c r="A1672" s="12">
        <v>1669</v>
      </c>
      <c r="Q1672" s="24"/>
      <c r="BC1672" s="24"/>
      <c r="BV1672" s="24"/>
      <c r="CO1672" s="24"/>
    </row>
    <row r="1673" spans="1:93" ht="13.5" customHeight="1" x14ac:dyDescent="0.15">
      <c r="A1673" s="12">
        <v>1670</v>
      </c>
      <c r="Q1673" s="24"/>
      <c r="BC1673" s="24"/>
      <c r="BV1673" s="24"/>
      <c r="CO1673" s="24"/>
    </row>
    <row r="1674" spans="1:93" ht="13.5" customHeight="1" x14ac:dyDescent="0.15">
      <c r="A1674" s="12">
        <v>1671</v>
      </c>
      <c r="Q1674" s="24"/>
      <c r="BC1674" s="24"/>
      <c r="BV1674" s="24"/>
      <c r="CO1674" s="24"/>
    </row>
    <row r="1675" spans="1:93" ht="13.5" customHeight="1" x14ac:dyDescent="0.15">
      <c r="A1675" s="12">
        <v>1672</v>
      </c>
      <c r="Q1675" s="24"/>
      <c r="BC1675" s="24"/>
      <c r="BV1675" s="24"/>
      <c r="CO1675" s="24"/>
    </row>
    <row r="1676" spans="1:93" ht="13.5" customHeight="1" x14ac:dyDescent="0.15">
      <c r="A1676" s="12">
        <v>1673</v>
      </c>
      <c r="Q1676" s="24"/>
      <c r="BC1676" s="24"/>
      <c r="BV1676" s="24"/>
      <c r="CO1676" s="24"/>
    </row>
    <row r="1677" spans="1:93" ht="13.5" customHeight="1" x14ac:dyDescent="0.15">
      <c r="A1677" s="12">
        <v>1674</v>
      </c>
      <c r="Q1677" s="24"/>
      <c r="BC1677" s="24"/>
      <c r="BV1677" s="24"/>
      <c r="CO1677" s="24"/>
    </row>
    <row r="1678" spans="1:93" ht="13.5" customHeight="1" x14ac:dyDescent="0.15">
      <c r="A1678" s="12">
        <v>1675</v>
      </c>
      <c r="Q1678" s="24"/>
      <c r="BC1678" s="24"/>
      <c r="BV1678" s="24"/>
      <c r="CO1678" s="24"/>
    </row>
    <row r="1679" spans="1:93" ht="13.5" customHeight="1" x14ac:dyDescent="0.15">
      <c r="A1679" s="12">
        <v>1676</v>
      </c>
      <c r="Q1679" s="24"/>
      <c r="BC1679" s="24"/>
      <c r="BV1679" s="24"/>
      <c r="CO1679" s="24"/>
    </row>
    <row r="1680" spans="1:93" ht="13.5" customHeight="1" x14ac:dyDescent="0.15">
      <c r="A1680" s="12">
        <v>1677</v>
      </c>
      <c r="Q1680" s="24"/>
      <c r="BC1680" s="24"/>
      <c r="BV1680" s="24"/>
      <c r="CO1680" s="24"/>
    </row>
    <row r="1681" spans="1:93" ht="13.5" customHeight="1" x14ac:dyDescent="0.15">
      <c r="A1681" s="12">
        <v>1678</v>
      </c>
      <c r="Q1681" s="24"/>
      <c r="BC1681" s="24"/>
      <c r="BV1681" s="24"/>
      <c r="CO1681" s="24"/>
    </row>
    <row r="1682" spans="1:93" ht="13.5" customHeight="1" x14ac:dyDescent="0.15">
      <c r="A1682" s="12">
        <v>1679</v>
      </c>
      <c r="Q1682" s="24"/>
      <c r="BC1682" s="24"/>
      <c r="BV1682" s="24"/>
      <c r="CO1682" s="24"/>
    </row>
    <row r="1683" spans="1:93" ht="13.5" customHeight="1" x14ac:dyDescent="0.15">
      <c r="A1683" s="12">
        <v>1680</v>
      </c>
      <c r="Q1683" s="24"/>
      <c r="BC1683" s="24"/>
      <c r="BV1683" s="24"/>
      <c r="CO1683" s="24"/>
    </row>
    <row r="1684" spans="1:93" ht="13.5" customHeight="1" x14ac:dyDescent="0.15">
      <c r="A1684" s="12">
        <v>1681</v>
      </c>
      <c r="Q1684" s="24"/>
      <c r="BC1684" s="24"/>
      <c r="BV1684" s="24"/>
      <c r="CO1684" s="24"/>
    </row>
    <row r="1685" spans="1:93" ht="13.5" customHeight="1" x14ac:dyDescent="0.15">
      <c r="A1685" s="12">
        <v>1682</v>
      </c>
      <c r="Q1685" s="24"/>
      <c r="BC1685" s="24"/>
      <c r="BV1685" s="24"/>
      <c r="CO1685" s="24"/>
    </row>
    <row r="1686" spans="1:93" ht="13.5" customHeight="1" x14ac:dyDescent="0.15">
      <c r="A1686" s="12">
        <v>1683</v>
      </c>
      <c r="Q1686" s="24"/>
      <c r="BC1686" s="24"/>
      <c r="BV1686" s="24"/>
      <c r="CO1686" s="24"/>
    </row>
    <row r="1687" spans="1:93" ht="13.5" customHeight="1" x14ac:dyDescent="0.15">
      <c r="A1687" s="12">
        <v>1684</v>
      </c>
      <c r="Q1687" s="24"/>
      <c r="BC1687" s="24"/>
      <c r="BV1687" s="24"/>
      <c r="CO1687" s="24"/>
    </row>
    <row r="1688" spans="1:93" ht="13.5" customHeight="1" x14ac:dyDescent="0.15">
      <c r="A1688" s="12">
        <v>1685</v>
      </c>
      <c r="Q1688" s="24"/>
      <c r="BC1688" s="24"/>
      <c r="BV1688" s="24"/>
      <c r="CO1688" s="24"/>
    </row>
    <row r="1689" spans="1:93" ht="13.5" customHeight="1" x14ac:dyDescent="0.15">
      <c r="A1689" s="12">
        <v>1686</v>
      </c>
      <c r="Q1689" s="24"/>
      <c r="BC1689" s="24"/>
      <c r="BV1689" s="24"/>
      <c r="CO1689" s="24"/>
    </row>
    <row r="1690" spans="1:93" ht="13.5" customHeight="1" x14ac:dyDescent="0.15">
      <c r="A1690" s="12">
        <v>1687</v>
      </c>
      <c r="Q1690" s="24"/>
      <c r="BC1690" s="24"/>
      <c r="BV1690" s="24"/>
      <c r="CO1690" s="24"/>
    </row>
    <row r="1691" spans="1:93" ht="13.5" customHeight="1" x14ac:dyDescent="0.15">
      <c r="A1691" s="12">
        <v>1688</v>
      </c>
      <c r="Q1691" s="24"/>
      <c r="BC1691" s="24"/>
      <c r="BV1691" s="24"/>
      <c r="CO1691" s="24"/>
    </row>
    <row r="1692" spans="1:93" ht="13.5" customHeight="1" x14ac:dyDescent="0.15">
      <c r="A1692" s="12">
        <v>1689</v>
      </c>
      <c r="Q1692" s="24"/>
      <c r="BC1692" s="24"/>
      <c r="BV1692" s="24"/>
      <c r="CO1692" s="24"/>
    </row>
    <row r="1693" spans="1:93" ht="13.5" customHeight="1" x14ac:dyDescent="0.15">
      <c r="A1693" s="12">
        <v>1690</v>
      </c>
      <c r="Q1693" s="24"/>
      <c r="BC1693" s="24"/>
      <c r="BV1693" s="24"/>
      <c r="CO1693" s="24"/>
    </row>
    <row r="1694" spans="1:93" ht="13.5" customHeight="1" x14ac:dyDescent="0.15">
      <c r="A1694" s="12">
        <v>1691</v>
      </c>
      <c r="Q1694" s="24"/>
      <c r="BC1694" s="24"/>
      <c r="BV1694" s="24"/>
      <c r="CO1694" s="24"/>
    </row>
    <row r="1695" spans="1:93" ht="13.5" customHeight="1" x14ac:dyDescent="0.15">
      <c r="A1695" s="12">
        <v>1692</v>
      </c>
      <c r="Q1695" s="24"/>
      <c r="BC1695" s="24"/>
      <c r="BV1695" s="24"/>
      <c r="CO1695" s="24"/>
    </row>
    <row r="1696" spans="1:93" ht="13.5" customHeight="1" x14ac:dyDescent="0.15">
      <c r="A1696" s="12">
        <v>1693</v>
      </c>
      <c r="Q1696" s="24"/>
      <c r="BC1696" s="24"/>
      <c r="BV1696" s="24"/>
      <c r="CO1696" s="24"/>
    </row>
    <row r="1697" spans="1:93" ht="13.5" customHeight="1" x14ac:dyDescent="0.15">
      <c r="A1697" s="12">
        <v>1694</v>
      </c>
      <c r="Q1697" s="24"/>
      <c r="BC1697" s="24"/>
      <c r="BV1697" s="24"/>
      <c r="CO1697" s="24"/>
    </row>
    <row r="1698" spans="1:93" ht="13.5" customHeight="1" x14ac:dyDescent="0.15">
      <c r="A1698" s="12">
        <v>1695</v>
      </c>
      <c r="Q1698" s="24"/>
      <c r="BC1698" s="24"/>
      <c r="BV1698" s="24"/>
      <c r="CO1698" s="24"/>
    </row>
    <row r="1699" spans="1:93" ht="13.5" customHeight="1" x14ac:dyDescent="0.15">
      <c r="A1699" s="12">
        <v>1696</v>
      </c>
      <c r="Q1699" s="24"/>
      <c r="BC1699" s="24"/>
      <c r="BV1699" s="24"/>
      <c r="CO1699" s="24"/>
    </row>
    <row r="1700" spans="1:93" ht="13.5" customHeight="1" x14ac:dyDescent="0.15">
      <c r="A1700" s="12">
        <v>1697</v>
      </c>
      <c r="Q1700" s="24"/>
      <c r="BC1700" s="24"/>
      <c r="BV1700" s="24"/>
      <c r="CO1700" s="24"/>
    </row>
    <row r="1701" spans="1:93" ht="13.5" customHeight="1" x14ac:dyDescent="0.15">
      <c r="A1701" s="12">
        <v>1698</v>
      </c>
      <c r="Q1701" s="24"/>
      <c r="BC1701" s="24"/>
      <c r="BV1701" s="24"/>
      <c r="CO1701" s="24"/>
    </row>
    <row r="1702" spans="1:93" ht="13.5" customHeight="1" x14ac:dyDescent="0.15">
      <c r="A1702" s="12">
        <v>1699</v>
      </c>
      <c r="Q1702" s="24"/>
      <c r="BC1702" s="24"/>
      <c r="BV1702" s="24"/>
      <c r="CO1702" s="24"/>
    </row>
    <row r="1703" spans="1:93" ht="13.5" customHeight="1" x14ac:dyDescent="0.15">
      <c r="A1703" s="12">
        <v>1700</v>
      </c>
      <c r="Q1703" s="24"/>
      <c r="BC1703" s="24"/>
      <c r="BV1703" s="24"/>
      <c r="CO1703" s="24"/>
    </row>
    <row r="1704" spans="1:93" ht="13.5" customHeight="1" x14ac:dyDescent="0.15">
      <c r="A1704" s="12">
        <v>1701</v>
      </c>
      <c r="Q1704" s="24"/>
      <c r="BC1704" s="24"/>
      <c r="BV1704" s="24"/>
      <c r="CO1704" s="24"/>
    </row>
    <row r="1705" spans="1:93" ht="13.5" customHeight="1" x14ac:dyDescent="0.15">
      <c r="A1705" s="12">
        <v>1702</v>
      </c>
      <c r="Q1705" s="24"/>
      <c r="BC1705" s="24"/>
      <c r="BV1705" s="24"/>
      <c r="CO1705" s="24"/>
    </row>
    <row r="1706" spans="1:93" ht="13.5" customHeight="1" x14ac:dyDescent="0.15">
      <c r="A1706" s="12">
        <v>1703</v>
      </c>
      <c r="Q1706" s="24"/>
      <c r="BC1706" s="24"/>
      <c r="BV1706" s="24"/>
      <c r="CO1706" s="24"/>
    </row>
    <row r="1707" spans="1:93" ht="13.5" customHeight="1" x14ac:dyDescent="0.15">
      <c r="A1707" s="12">
        <v>1704</v>
      </c>
      <c r="Q1707" s="24"/>
      <c r="BC1707" s="24"/>
      <c r="BV1707" s="24"/>
      <c r="CO1707" s="24"/>
    </row>
    <row r="1708" spans="1:93" ht="13.5" customHeight="1" x14ac:dyDescent="0.15">
      <c r="A1708" s="12">
        <v>1705</v>
      </c>
      <c r="Q1708" s="24"/>
      <c r="BC1708" s="24"/>
      <c r="BV1708" s="24"/>
      <c r="CO1708" s="24"/>
    </row>
    <row r="1709" spans="1:93" ht="13.5" customHeight="1" x14ac:dyDescent="0.15">
      <c r="A1709" s="12">
        <v>1706</v>
      </c>
      <c r="Q1709" s="24"/>
      <c r="BC1709" s="24"/>
      <c r="BV1709" s="24"/>
      <c r="CO1709" s="24"/>
    </row>
    <row r="1710" spans="1:93" ht="13.5" customHeight="1" x14ac:dyDescent="0.15">
      <c r="A1710" s="12">
        <v>1707</v>
      </c>
      <c r="Q1710" s="24"/>
      <c r="BC1710" s="24"/>
      <c r="BV1710" s="24"/>
      <c r="CO1710" s="24"/>
    </row>
    <row r="1711" spans="1:93" ht="13.5" customHeight="1" x14ac:dyDescent="0.15">
      <c r="A1711" s="12">
        <v>1708</v>
      </c>
      <c r="Q1711" s="24"/>
      <c r="BC1711" s="24"/>
      <c r="BV1711" s="24"/>
      <c r="CO1711" s="24"/>
    </row>
    <row r="1712" spans="1:93" ht="13.5" customHeight="1" x14ac:dyDescent="0.15">
      <c r="A1712" s="12">
        <v>1709</v>
      </c>
      <c r="Q1712" s="24"/>
      <c r="BC1712" s="24"/>
      <c r="BV1712" s="24"/>
      <c r="CO1712" s="24"/>
    </row>
    <row r="1713" spans="1:93" ht="13.5" customHeight="1" x14ac:dyDescent="0.15">
      <c r="A1713" s="12">
        <v>1710</v>
      </c>
      <c r="Q1713" s="24"/>
      <c r="BC1713" s="24"/>
      <c r="BV1713" s="24"/>
      <c r="CO1713" s="24"/>
    </row>
    <row r="1714" spans="1:93" ht="13.5" customHeight="1" x14ac:dyDescent="0.15">
      <c r="A1714" s="12">
        <v>1711</v>
      </c>
      <c r="Q1714" s="24"/>
      <c r="BC1714" s="24"/>
      <c r="BV1714" s="24"/>
      <c r="CO1714" s="24"/>
    </row>
    <row r="1715" spans="1:93" ht="13.5" customHeight="1" x14ac:dyDescent="0.15">
      <c r="A1715" s="12">
        <v>1712</v>
      </c>
      <c r="Q1715" s="24"/>
      <c r="BC1715" s="24"/>
      <c r="BV1715" s="24"/>
      <c r="CO1715" s="24"/>
    </row>
    <row r="1716" spans="1:93" ht="13.5" customHeight="1" x14ac:dyDescent="0.15">
      <c r="A1716" s="12">
        <v>1713</v>
      </c>
      <c r="Q1716" s="24"/>
      <c r="BC1716" s="24"/>
      <c r="BV1716" s="24"/>
      <c r="CO1716" s="24"/>
    </row>
    <row r="1717" spans="1:93" ht="13.5" customHeight="1" x14ac:dyDescent="0.15">
      <c r="A1717" s="12">
        <v>1714</v>
      </c>
      <c r="Q1717" s="24"/>
      <c r="BC1717" s="24"/>
      <c r="BV1717" s="24"/>
      <c r="CO1717" s="24"/>
    </row>
    <row r="1718" spans="1:93" ht="13.5" customHeight="1" x14ac:dyDescent="0.15">
      <c r="A1718" s="12">
        <v>1715</v>
      </c>
      <c r="Q1718" s="24"/>
      <c r="BC1718" s="24"/>
      <c r="BV1718" s="24"/>
      <c r="CO1718" s="24"/>
    </row>
    <row r="1719" spans="1:93" ht="13.5" customHeight="1" x14ac:dyDescent="0.15">
      <c r="A1719" s="12">
        <v>1716</v>
      </c>
      <c r="Q1719" s="24"/>
      <c r="BC1719" s="24"/>
      <c r="BV1719" s="24"/>
      <c r="CO1719" s="24"/>
    </row>
    <row r="1720" spans="1:93" ht="13.5" customHeight="1" x14ac:dyDescent="0.15">
      <c r="A1720" s="12">
        <v>1717</v>
      </c>
      <c r="Q1720" s="24"/>
      <c r="BC1720" s="24"/>
      <c r="BV1720" s="24"/>
      <c r="CO1720" s="24"/>
    </row>
    <row r="1721" spans="1:93" ht="13.5" customHeight="1" x14ac:dyDescent="0.15">
      <c r="A1721" s="12">
        <v>1718</v>
      </c>
      <c r="Q1721" s="24"/>
      <c r="BC1721" s="24"/>
      <c r="BV1721" s="24"/>
      <c r="CO1721" s="24"/>
    </row>
    <row r="1722" spans="1:93" ht="13.5" customHeight="1" x14ac:dyDescent="0.15">
      <c r="A1722" s="12">
        <v>1719</v>
      </c>
      <c r="Q1722" s="24"/>
      <c r="BC1722" s="24"/>
      <c r="BV1722" s="24"/>
      <c r="CO1722" s="24"/>
    </row>
    <row r="1723" spans="1:93" ht="13.5" customHeight="1" x14ac:dyDescent="0.15">
      <c r="A1723" s="12">
        <v>1720</v>
      </c>
      <c r="Q1723" s="24"/>
      <c r="BC1723" s="24"/>
      <c r="BV1723" s="24"/>
      <c r="CO1723" s="24"/>
    </row>
    <row r="1724" spans="1:93" ht="13.5" customHeight="1" x14ac:dyDescent="0.15">
      <c r="A1724" s="12">
        <v>1721</v>
      </c>
      <c r="Q1724" s="24"/>
      <c r="BC1724" s="24"/>
      <c r="BV1724" s="24"/>
      <c r="CO1724" s="24"/>
    </row>
    <row r="1725" spans="1:93" ht="13.5" customHeight="1" x14ac:dyDescent="0.15">
      <c r="A1725" s="12">
        <v>1722</v>
      </c>
      <c r="Q1725" s="24"/>
      <c r="BC1725" s="24"/>
      <c r="BV1725" s="24"/>
      <c r="CO1725" s="24"/>
    </row>
    <row r="1726" spans="1:93" ht="13.5" customHeight="1" x14ac:dyDescent="0.15">
      <c r="A1726" s="12">
        <v>1723</v>
      </c>
      <c r="Q1726" s="24"/>
      <c r="BC1726" s="24"/>
      <c r="BV1726" s="24"/>
      <c r="CO1726" s="24"/>
    </row>
    <row r="1727" spans="1:93" ht="13.5" customHeight="1" x14ac:dyDescent="0.15">
      <c r="A1727" s="12">
        <v>1724</v>
      </c>
      <c r="Q1727" s="24"/>
      <c r="BC1727" s="24"/>
      <c r="BV1727" s="24"/>
      <c r="CO1727" s="24"/>
    </row>
    <row r="1728" spans="1:93" ht="13.5" customHeight="1" x14ac:dyDescent="0.15">
      <c r="A1728" s="12">
        <v>1725</v>
      </c>
      <c r="Q1728" s="24"/>
      <c r="BC1728" s="24"/>
      <c r="BV1728" s="24"/>
      <c r="CO1728" s="24"/>
    </row>
    <row r="1729" spans="1:93" ht="13.5" customHeight="1" x14ac:dyDescent="0.15">
      <c r="A1729" s="12">
        <v>1726</v>
      </c>
      <c r="Q1729" s="24"/>
      <c r="BC1729" s="24"/>
      <c r="BV1729" s="24"/>
      <c r="CO1729" s="24"/>
    </row>
    <row r="1730" spans="1:93" ht="13.5" customHeight="1" x14ac:dyDescent="0.15">
      <c r="A1730" s="12">
        <v>1727</v>
      </c>
      <c r="Q1730" s="24"/>
      <c r="BC1730" s="24"/>
      <c r="BV1730" s="24"/>
      <c r="CO1730" s="24"/>
    </row>
    <row r="1731" spans="1:93" ht="13.5" customHeight="1" x14ac:dyDescent="0.15">
      <c r="A1731" s="12">
        <v>1728</v>
      </c>
      <c r="Q1731" s="24"/>
      <c r="BC1731" s="24"/>
      <c r="BV1731" s="24"/>
      <c r="CO1731" s="24"/>
    </row>
    <row r="1732" spans="1:93" ht="13.5" customHeight="1" x14ac:dyDescent="0.15">
      <c r="A1732" s="12">
        <v>1729</v>
      </c>
      <c r="Q1732" s="24"/>
      <c r="BC1732" s="24"/>
      <c r="BV1732" s="24"/>
      <c r="CO1732" s="24"/>
    </row>
    <row r="1733" spans="1:93" ht="13.5" customHeight="1" x14ac:dyDescent="0.15">
      <c r="A1733" s="12">
        <v>1730</v>
      </c>
      <c r="Q1733" s="24"/>
      <c r="BC1733" s="24"/>
      <c r="BV1733" s="24"/>
      <c r="CO1733" s="24"/>
    </row>
    <row r="1734" spans="1:93" ht="13.5" customHeight="1" x14ac:dyDescent="0.15">
      <c r="A1734" s="12">
        <v>1731</v>
      </c>
      <c r="Q1734" s="24"/>
      <c r="BC1734" s="24"/>
      <c r="BV1734" s="24"/>
      <c r="CO1734" s="24"/>
    </row>
    <row r="1735" spans="1:93" ht="13.5" customHeight="1" x14ac:dyDescent="0.15">
      <c r="A1735" s="12">
        <v>1732</v>
      </c>
      <c r="Q1735" s="24"/>
      <c r="BC1735" s="24"/>
      <c r="BV1735" s="24"/>
      <c r="CO1735" s="24"/>
    </row>
    <row r="1736" spans="1:93" ht="13.5" customHeight="1" x14ac:dyDescent="0.15">
      <c r="A1736" s="12">
        <v>1733</v>
      </c>
      <c r="Q1736" s="24"/>
      <c r="BC1736" s="24"/>
      <c r="BV1736" s="24"/>
      <c r="CO1736" s="24"/>
    </row>
    <row r="1737" spans="1:93" ht="13.5" customHeight="1" x14ac:dyDescent="0.15">
      <c r="A1737" s="12">
        <v>1734</v>
      </c>
      <c r="Q1737" s="24"/>
      <c r="BC1737" s="24"/>
      <c r="BV1737" s="24"/>
      <c r="CO1737" s="24"/>
    </row>
    <row r="1738" spans="1:93" ht="13.5" customHeight="1" x14ac:dyDescent="0.15">
      <c r="A1738" s="12">
        <v>1735</v>
      </c>
      <c r="Q1738" s="24"/>
      <c r="BC1738" s="24"/>
      <c r="BV1738" s="24"/>
      <c r="CO1738" s="24"/>
    </row>
    <row r="1739" spans="1:93" ht="13.5" customHeight="1" x14ac:dyDescent="0.15">
      <c r="A1739" s="12">
        <v>1736</v>
      </c>
      <c r="Q1739" s="24"/>
      <c r="BC1739" s="24"/>
      <c r="BV1739" s="24"/>
      <c r="CO1739" s="24"/>
    </row>
    <row r="1740" spans="1:93" ht="13.5" customHeight="1" x14ac:dyDescent="0.15">
      <c r="A1740" s="12">
        <v>1737</v>
      </c>
      <c r="Q1740" s="24"/>
      <c r="BC1740" s="24"/>
      <c r="BV1740" s="24"/>
      <c r="CO1740" s="24"/>
    </row>
    <row r="1741" spans="1:93" ht="13.5" customHeight="1" x14ac:dyDescent="0.15">
      <c r="A1741" s="12">
        <v>1738</v>
      </c>
      <c r="Q1741" s="24"/>
      <c r="BC1741" s="24"/>
      <c r="BV1741" s="24"/>
      <c r="CO1741" s="24"/>
    </row>
    <row r="1742" spans="1:93" ht="13.5" customHeight="1" x14ac:dyDescent="0.15">
      <c r="A1742" s="12">
        <v>1739</v>
      </c>
      <c r="Q1742" s="24"/>
      <c r="BC1742" s="24"/>
      <c r="BV1742" s="24"/>
      <c r="CO1742" s="24"/>
    </row>
    <row r="1743" spans="1:93" ht="13.5" customHeight="1" x14ac:dyDescent="0.15">
      <c r="A1743" s="12">
        <v>1740</v>
      </c>
      <c r="Q1743" s="24"/>
      <c r="BC1743" s="24"/>
      <c r="BV1743" s="24"/>
      <c r="CO1743" s="24"/>
    </row>
    <row r="1744" spans="1:93" ht="13.5" customHeight="1" x14ac:dyDescent="0.15">
      <c r="A1744" s="12">
        <v>1741</v>
      </c>
      <c r="Q1744" s="24"/>
      <c r="BC1744" s="24"/>
      <c r="BV1744" s="24"/>
      <c r="CO1744" s="24"/>
    </row>
    <row r="1745" spans="1:93" ht="13.5" customHeight="1" x14ac:dyDescent="0.15">
      <c r="A1745" s="12">
        <v>1742</v>
      </c>
      <c r="Q1745" s="24"/>
      <c r="BC1745" s="24"/>
      <c r="BV1745" s="24"/>
      <c r="CO1745" s="24"/>
    </row>
    <row r="1746" spans="1:93" ht="13.5" customHeight="1" x14ac:dyDescent="0.15">
      <c r="A1746" s="12">
        <v>1743</v>
      </c>
      <c r="Q1746" s="24"/>
      <c r="BC1746" s="24"/>
      <c r="BV1746" s="24"/>
      <c r="CO1746" s="24"/>
    </row>
    <row r="1747" spans="1:93" ht="13.5" customHeight="1" x14ac:dyDescent="0.15">
      <c r="A1747" s="12">
        <v>1744</v>
      </c>
      <c r="Q1747" s="24"/>
      <c r="BC1747" s="24"/>
      <c r="BV1747" s="24"/>
      <c r="CO1747" s="24"/>
    </row>
    <row r="1748" spans="1:93" ht="13.5" customHeight="1" x14ac:dyDescent="0.15">
      <c r="A1748" s="12">
        <v>1745</v>
      </c>
      <c r="Q1748" s="24"/>
      <c r="BC1748" s="24"/>
      <c r="BV1748" s="24"/>
      <c r="CO1748" s="24"/>
    </row>
    <row r="1749" spans="1:93" ht="13.5" customHeight="1" x14ac:dyDescent="0.15">
      <c r="A1749" s="12">
        <v>1746</v>
      </c>
      <c r="Q1749" s="24"/>
      <c r="BC1749" s="24"/>
      <c r="BV1749" s="24"/>
      <c r="CO1749" s="24"/>
    </row>
    <row r="1750" spans="1:93" ht="13.5" customHeight="1" x14ac:dyDescent="0.15">
      <c r="A1750" s="12">
        <v>1747</v>
      </c>
      <c r="Q1750" s="24"/>
      <c r="BC1750" s="24"/>
      <c r="BV1750" s="24"/>
      <c r="CO1750" s="24"/>
    </row>
    <row r="1751" spans="1:93" ht="13.5" customHeight="1" x14ac:dyDescent="0.15">
      <c r="A1751" s="12">
        <v>1748</v>
      </c>
      <c r="Q1751" s="24"/>
      <c r="BC1751" s="24"/>
      <c r="BV1751" s="24"/>
      <c r="CO1751" s="24"/>
    </row>
    <row r="1752" spans="1:93" ht="13.5" customHeight="1" x14ac:dyDescent="0.15">
      <c r="A1752" s="12">
        <v>1749</v>
      </c>
      <c r="Q1752" s="24"/>
      <c r="BC1752" s="24"/>
      <c r="BV1752" s="24"/>
      <c r="CO1752" s="24"/>
    </row>
    <row r="1753" spans="1:93" ht="13.5" customHeight="1" x14ac:dyDescent="0.15">
      <c r="A1753" s="12">
        <v>1750</v>
      </c>
      <c r="Q1753" s="24"/>
      <c r="BC1753" s="24"/>
      <c r="BV1753" s="24"/>
      <c r="CO1753" s="24"/>
    </row>
    <row r="1754" spans="1:93" ht="13.5" customHeight="1" x14ac:dyDescent="0.15">
      <c r="A1754" s="12">
        <v>1751</v>
      </c>
      <c r="Q1754" s="24"/>
      <c r="BC1754" s="24"/>
      <c r="BV1754" s="24"/>
      <c r="CO1754" s="24"/>
    </row>
    <row r="1755" spans="1:93" ht="13.5" customHeight="1" x14ac:dyDescent="0.15">
      <c r="A1755" s="12">
        <v>1752</v>
      </c>
      <c r="Q1755" s="24"/>
      <c r="BC1755" s="24"/>
      <c r="BV1755" s="24"/>
      <c r="CO1755" s="24"/>
    </row>
    <row r="1756" spans="1:93" ht="13.5" customHeight="1" x14ac:dyDescent="0.15">
      <c r="A1756" s="12">
        <v>1753</v>
      </c>
      <c r="Q1756" s="24"/>
      <c r="BC1756" s="24"/>
      <c r="BV1756" s="24"/>
      <c r="CO1756" s="24"/>
    </row>
    <row r="1757" spans="1:93" ht="13.5" customHeight="1" x14ac:dyDescent="0.15">
      <c r="A1757" s="12">
        <v>1754</v>
      </c>
      <c r="Q1757" s="24"/>
      <c r="BC1757" s="24"/>
      <c r="BV1757" s="24"/>
      <c r="CO1757" s="24"/>
    </row>
    <row r="1758" spans="1:93" ht="13.5" customHeight="1" x14ac:dyDescent="0.15">
      <c r="A1758" s="12">
        <v>1755</v>
      </c>
      <c r="Q1758" s="24"/>
      <c r="BC1758" s="24"/>
      <c r="BV1758" s="24"/>
      <c r="CO1758" s="24"/>
    </row>
    <row r="1759" spans="1:93" ht="13.5" customHeight="1" x14ac:dyDescent="0.15">
      <c r="A1759" s="12">
        <v>1756</v>
      </c>
      <c r="Q1759" s="24"/>
      <c r="BC1759" s="24"/>
      <c r="BV1759" s="24"/>
      <c r="CO1759" s="24"/>
    </row>
    <row r="1760" spans="1:93" ht="13.5" customHeight="1" x14ac:dyDescent="0.15">
      <c r="A1760" s="12">
        <v>1757</v>
      </c>
      <c r="Q1760" s="24"/>
      <c r="BC1760" s="24"/>
      <c r="BV1760" s="24"/>
      <c r="CO1760" s="24"/>
    </row>
    <row r="1761" spans="1:93" ht="13.5" customHeight="1" x14ac:dyDescent="0.15">
      <c r="A1761" s="12">
        <v>1758</v>
      </c>
      <c r="Q1761" s="24"/>
      <c r="BC1761" s="24"/>
      <c r="BV1761" s="24"/>
      <c r="CO1761" s="24"/>
    </row>
    <row r="1762" spans="1:93" ht="13.5" customHeight="1" x14ac:dyDescent="0.15">
      <c r="A1762" s="12">
        <v>1759</v>
      </c>
      <c r="Q1762" s="24"/>
      <c r="BC1762" s="24"/>
      <c r="BV1762" s="24"/>
      <c r="CO1762" s="24"/>
    </row>
    <row r="1763" spans="1:93" ht="13.5" customHeight="1" x14ac:dyDescent="0.15">
      <c r="A1763" s="12">
        <v>1760</v>
      </c>
      <c r="Q1763" s="24"/>
      <c r="BC1763" s="24"/>
      <c r="BV1763" s="24"/>
      <c r="CO1763" s="24"/>
    </row>
    <row r="1764" spans="1:93" ht="13.5" customHeight="1" x14ac:dyDescent="0.15">
      <c r="A1764" s="12">
        <v>1761</v>
      </c>
      <c r="Q1764" s="24"/>
      <c r="BC1764" s="24"/>
      <c r="BV1764" s="24"/>
      <c r="CO1764" s="24"/>
    </row>
    <row r="1765" spans="1:93" ht="13.5" customHeight="1" x14ac:dyDescent="0.15">
      <c r="A1765" s="12">
        <v>1762</v>
      </c>
      <c r="Q1765" s="24"/>
      <c r="BC1765" s="24"/>
      <c r="BV1765" s="24"/>
      <c r="CO1765" s="24"/>
    </row>
    <row r="1766" spans="1:93" ht="13.5" customHeight="1" x14ac:dyDescent="0.15">
      <c r="A1766" s="12">
        <v>1763</v>
      </c>
      <c r="Q1766" s="24"/>
      <c r="BC1766" s="24"/>
      <c r="BV1766" s="24"/>
      <c r="CO1766" s="24"/>
    </row>
    <row r="1767" spans="1:93" ht="13.5" customHeight="1" x14ac:dyDescent="0.15">
      <c r="A1767" s="12">
        <v>1764</v>
      </c>
      <c r="Q1767" s="24"/>
      <c r="BC1767" s="24"/>
      <c r="BV1767" s="24"/>
      <c r="CO1767" s="24"/>
    </row>
    <row r="1768" spans="1:93" ht="13.5" customHeight="1" x14ac:dyDescent="0.15">
      <c r="A1768" s="12">
        <v>1765</v>
      </c>
      <c r="Q1768" s="24"/>
      <c r="BC1768" s="24"/>
      <c r="BV1768" s="24"/>
      <c r="CO1768" s="24"/>
    </row>
    <row r="1769" spans="1:93" ht="13.5" customHeight="1" x14ac:dyDescent="0.15">
      <c r="A1769" s="12">
        <v>1766</v>
      </c>
      <c r="Q1769" s="24"/>
      <c r="BC1769" s="24"/>
      <c r="BV1769" s="24"/>
      <c r="CO1769" s="24"/>
    </row>
    <row r="1770" spans="1:93" ht="13.5" customHeight="1" x14ac:dyDescent="0.15">
      <c r="A1770" s="12">
        <v>1767</v>
      </c>
      <c r="Q1770" s="24"/>
      <c r="BC1770" s="24"/>
      <c r="BV1770" s="24"/>
      <c r="CO1770" s="24"/>
    </row>
    <row r="1771" spans="1:93" ht="13.5" customHeight="1" x14ac:dyDescent="0.15">
      <c r="A1771" s="12">
        <v>1768</v>
      </c>
      <c r="Q1771" s="24"/>
      <c r="BC1771" s="24"/>
      <c r="BV1771" s="24"/>
      <c r="CO1771" s="24"/>
    </row>
    <row r="1772" spans="1:93" ht="13.5" customHeight="1" x14ac:dyDescent="0.15">
      <c r="A1772" s="12">
        <v>1769</v>
      </c>
      <c r="Q1772" s="24"/>
      <c r="BC1772" s="24"/>
      <c r="BV1772" s="24"/>
      <c r="CO1772" s="24"/>
    </row>
    <row r="1773" spans="1:93" ht="13.5" customHeight="1" x14ac:dyDescent="0.15">
      <c r="A1773" s="12">
        <v>1770</v>
      </c>
      <c r="Q1773" s="24"/>
      <c r="BC1773" s="24"/>
      <c r="BV1773" s="24"/>
      <c r="CO1773" s="24"/>
    </row>
    <row r="1774" spans="1:93" ht="13.5" customHeight="1" x14ac:dyDescent="0.15">
      <c r="A1774" s="12">
        <v>1771</v>
      </c>
      <c r="Q1774" s="24"/>
      <c r="BC1774" s="24"/>
      <c r="BV1774" s="24"/>
      <c r="CO1774" s="24"/>
    </row>
    <row r="1775" spans="1:93" ht="13.5" customHeight="1" x14ac:dyDescent="0.15">
      <c r="A1775" s="12">
        <v>1772</v>
      </c>
      <c r="Q1775" s="24"/>
      <c r="BC1775" s="24"/>
      <c r="BV1775" s="24"/>
      <c r="CO1775" s="24"/>
    </row>
    <row r="1776" spans="1:93" ht="13.5" customHeight="1" x14ac:dyDescent="0.15">
      <c r="A1776" s="12">
        <v>1773</v>
      </c>
      <c r="Q1776" s="24"/>
      <c r="BC1776" s="24"/>
      <c r="BV1776" s="24"/>
      <c r="CO1776" s="24"/>
    </row>
    <row r="1777" spans="1:93" ht="13.5" customHeight="1" x14ac:dyDescent="0.15">
      <c r="A1777" s="12">
        <v>1774</v>
      </c>
      <c r="Q1777" s="24"/>
      <c r="BC1777" s="24"/>
      <c r="BV1777" s="24"/>
      <c r="CO1777" s="24"/>
    </row>
    <row r="1778" spans="1:93" ht="13.5" customHeight="1" x14ac:dyDescent="0.15">
      <c r="A1778" s="12">
        <v>1775</v>
      </c>
      <c r="Q1778" s="24"/>
      <c r="BC1778" s="24"/>
      <c r="BV1778" s="24"/>
      <c r="CO1778" s="24"/>
    </row>
    <row r="1779" spans="1:93" ht="13.5" customHeight="1" x14ac:dyDescent="0.15">
      <c r="A1779" s="12">
        <v>1776</v>
      </c>
      <c r="Q1779" s="24"/>
      <c r="BC1779" s="24"/>
      <c r="BV1779" s="24"/>
      <c r="CO1779" s="24"/>
    </row>
    <row r="1780" spans="1:93" ht="13.5" customHeight="1" x14ac:dyDescent="0.15">
      <c r="A1780" s="12">
        <v>1777</v>
      </c>
      <c r="Q1780" s="24"/>
      <c r="BC1780" s="24"/>
      <c r="BV1780" s="24"/>
      <c r="CO1780" s="24"/>
    </row>
    <row r="1781" spans="1:93" ht="13.5" customHeight="1" x14ac:dyDescent="0.15">
      <c r="A1781" s="12">
        <v>1778</v>
      </c>
      <c r="Q1781" s="24"/>
      <c r="BC1781" s="24"/>
      <c r="BV1781" s="24"/>
      <c r="CO1781" s="24"/>
    </row>
    <row r="1782" spans="1:93" ht="13.5" customHeight="1" x14ac:dyDescent="0.15">
      <c r="A1782" s="12">
        <v>1779</v>
      </c>
      <c r="Q1782" s="24"/>
      <c r="BC1782" s="24"/>
      <c r="BV1782" s="24"/>
      <c r="CO1782" s="24"/>
    </row>
    <row r="1783" spans="1:93" ht="13.5" customHeight="1" x14ac:dyDescent="0.15">
      <c r="A1783" s="12">
        <v>1780</v>
      </c>
      <c r="Q1783" s="24"/>
      <c r="BC1783" s="24"/>
      <c r="BV1783" s="24"/>
      <c r="CO1783" s="24"/>
    </row>
    <row r="1784" spans="1:93" ht="13.5" customHeight="1" x14ac:dyDescent="0.15">
      <c r="A1784" s="12">
        <v>1781</v>
      </c>
      <c r="Q1784" s="24"/>
      <c r="BC1784" s="24"/>
      <c r="BV1784" s="24"/>
      <c r="CO1784" s="24"/>
    </row>
    <row r="1785" spans="1:93" ht="13.5" customHeight="1" x14ac:dyDescent="0.15">
      <c r="A1785" s="12">
        <v>1782</v>
      </c>
      <c r="Q1785" s="24"/>
      <c r="BC1785" s="24"/>
      <c r="BV1785" s="24"/>
      <c r="CO1785" s="24"/>
    </row>
    <row r="1786" spans="1:93" ht="13.5" customHeight="1" x14ac:dyDescent="0.15">
      <c r="A1786" s="12">
        <v>1783</v>
      </c>
      <c r="Q1786" s="24"/>
      <c r="BC1786" s="24"/>
      <c r="BV1786" s="24"/>
      <c r="CO1786" s="24"/>
    </row>
    <row r="1787" spans="1:93" ht="13.5" customHeight="1" x14ac:dyDescent="0.15">
      <c r="A1787" s="12">
        <v>1784</v>
      </c>
      <c r="Q1787" s="24"/>
      <c r="BC1787" s="24"/>
      <c r="BV1787" s="24"/>
      <c r="CO1787" s="24"/>
    </row>
    <row r="1788" spans="1:93" ht="13.5" customHeight="1" x14ac:dyDescent="0.15">
      <c r="A1788" s="12">
        <v>1785</v>
      </c>
      <c r="Q1788" s="24"/>
      <c r="BC1788" s="24"/>
      <c r="BV1788" s="24"/>
      <c r="CO1788" s="24"/>
    </row>
    <row r="1789" spans="1:93" ht="13.5" customHeight="1" x14ac:dyDescent="0.15">
      <c r="A1789" s="12">
        <v>1786</v>
      </c>
      <c r="Q1789" s="24"/>
      <c r="BC1789" s="24"/>
      <c r="BV1789" s="24"/>
      <c r="CO1789" s="24"/>
    </row>
    <row r="1790" spans="1:93" ht="13.5" customHeight="1" x14ac:dyDescent="0.15">
      <c r="A1790" s="12">
        <v>1787</v>
      </c>
      <c r="Q1790" s="24"/>
      <c r="BC1790" s="24"/>
      <c r="BV1790" s="24"/>
      <c r="CO1790" s="24"/>
    </row>
    <row r="1791" spans="1:93" ht="13.5" customHeight="1" x14ac:dyDescent="0.15">
      <c r="A1791" s="12">
        <v>1788</v>
      </c>
      <c r="Q1791" s="24"/>
      <c r="BC1791" s="24"/>
      <c r="BV1791" s="24"/>
      <c r="CO1791" s="24"/>
    </row>
    <row r="1792" spans="1:93" ht="13.5" customHeight="1" x14ac:dyDescent="0.15">
      <c r="A1792" s="12">
        <v>1789</v>
      </c>
      <c r="Q1792" s="24"/>
      <c r="BC1792" s="24"/>
      <c r="BV1792" s="24"/>
      <c r="CO1792" s="24"/>
    </row>
    <row r="1793" spans="1:93" ht="13.5" customHeight="1" x14ac:dyDescent="0.15">
      <c r="A1793" s="12">
        <v>1790</v>
      </c>
      <c r="Q1793" s="24"/>
      <c r="BC1793" s="24"/>
      <c r="BV1793" s="24"/>
      <c r="CO1793" s="24"/>
    </row>
    <row r="1794" spans="1:93" ht="13.5" customHeight="1" x14ac:dyDescent="0.15">
      <c r="A1794" s="12">
        <v>1791</v>
      </c>
      <c r="Q1794" s="24"/>
      <c r="BC1794" s="24"/>
      <c r="BV1794" s="24"/>
      <c r="CO1794" s="24"/>
    </row>
    <row r="1795" spans="1:93" ht="13.5" customHeight="1" x14ac:dyDescent="0.15">
      <c r="A1795" s="12">
        <v>1792</v>
      </c>
      <c r="Q1795" s="24"/>
      <c r="BC1795" s="24"/>
      <c r="BV1795" s="24"/>
      <c r="CO1795" s="24"/>
    </row>
    <row r="1796" spans="1:93" ht="13.5" customHeight="1" x14ac:dyDescent="0.15">
      <c r="A1796" s="12">
        <v>1793</v>
      </c>
      <c r="Q1796" s="24"/>
      <c r="BC1796" s="24"/>
      <c r="BV1796" s="24"/>
      <c r="CO1796" s="24"/>
    </row>
    <row r="1797" spans="1:93" ht="13.5" customHeight="1" x14ac:dyDescent="0.15">
      <c r="A1797" s="12">
        <v>1794</v>
      </c>
      <c r="Q1797" s="24"/>
      <c r="BC1797" s="24"/>
      <c r="BV1797" s="24"/>
      <c r="CO1797" s="24"/>
    </row>
    <row r="1798" spans="1:93" ht="13.5" customHeight="1" x14ac:dyDescent="0.15">
      <c r="A1798" s="12">
        <v>1795</v>
      </c>
      <c r="Q1798" s="24"/>
      <c r="BC1798" s="24"/>
      <c r="BV1798" s="24"/>
      <c r="CO1798" s="24"/>
    </row>
    <row r="1799" spans="1:93" ht="13.5" customHeight="1" x14ac:dyDescent="0.15">
      <c r="A1799" s="12">
        <v>1796</v>
      </c>
      <c r="Q1799" s="24"/>
      <c r="BC1799" s="24"/>
      <c r="BV1799" s="24"/>
      <c r="CO1799" s="24"/>
    </row>
    <row r="1800" spans="1:93" ht="13.5" customHeight="1" x14ac:dyDescent="0.15">
      <c r="A1800" s="12">
        <v>1797</v>
      </c>
      <c r="Q1800" s="24"/>
      <c r="BC1800" s="24"/>
      <c r="BV1800" s="24"/>
      <c r="CO1800" s="24"/>
    </row>
    <row r="1801" spans="1:93" ht="13.5" customHeight="1" x14ac:dyDescent="0.15">
      <c r="A1801" s="12">
        <v>1798</v>
      </c>
      <c r="Q1801" s="24"/>
      <c r="BC1801" s="24"/>
      <c r="BV1801" s="24"/>
      <c r="CO1801" s="24"/>
    </row>
    <row r="1802" spans="1:93" ht="13.5" customHeight="1" x14ac:dyDescent="0.15">
      <c r="A1802" s="12">
        <v>1799</v>
      </c>
      <c r="Q1802" s="24"/>
      <c r="BC1802" s="24"/>
      <c r="BV1802" s="24"/>
      <c r="CO1802" s="24"/>
    </row>
    <row r="1803" spans="1:93" ht="13.5" customHeight="1" x14ac:dyDescent="0.15">
      <c r="A1803" s="12">
        <v>1800</v>
      </c>
      <c r="Q1803" s="24"/>
      <c r="BC1803" s="24"/>
      <c r="BV1803" s="24"/>
      <c r="CO1803" s="24"/>
    </row>
    <row r="1804" spans="1:93" ht="13.5" customHeight="1" x14ac:dyDescent="0.15">
      <c r="A1804" s="12">
        <v>1801</v>
      </c>
      <c r="Q1804" s="24"/>
      <c r="BC1804" s="24"/>
      <c r="BV1804" s="24"/>
      <c r="CO1804" s="24"/>
    </row>
    <row r="1805" spans="1:93" ht="13.5" customHeight="1" x14ac:dyDescent="0.15">
      <c r="A1805" s="12">
        <v>1802</v>
      </c>
      <c r="Q1805" s="24"/>
      <c r="BC1805" s="24"/>
      <c r="BV1805" s="24"/>
      <c r="CO1805" s="24"/>
    </row>
    <row r="1806" spans="1:93" ht="13.5" customHeight="1" x14ac:dyDescent="0.15">
      <c r="A1806" s="12">
        <v>1803</v>
      </c>
      <c r="Q1806" s="24"/>
      <c r="BC1806" s="24"/>
      <c r="BV1806" s="24"/>
      <c r="CO1806" s="24"/>
    </row>
    <row r="1807" spans="1:93" ht="13.5" customHeight="1" x14ac:dyDescent="0.15">
      <c r="A1807" s="12">
        <v>1804</v>
      </c>
      <c r="Q1807" s="24"/>
      <c r="BC1807" s="24"/>
      <c r="BV1807" s="24"/>
      <c r="CO1807" s="24"/>
    </row>
    <row r="1808" spans="1:93" ht="13.5" customHeight="1" x14ac:dyDescent="0.15">
      <c r="A1808" s="12">
        <v>1805</v>
      </c>
      <c r="Q1808" s="24"/>
      <c r="BC1808" s="24"/>
      <c r="BV1808" s="24"/>
      <c r="CO1808" s="24"/>
    </row>
    <row r="1809" spans="1:93" ht="13.5" customHeight="1" x14ac:dyDescent="0.15">
      <c r="A1809" s="12">
        <v>1806</v>
      </c>
      <c r="Q1809" s="24"/>
      <c r="BC1809" s="24"/>
      <c r="BV1809" s="24"/>
      <c r="CO1809" s="24"/>
    </row>
    <row r="1810" spans="1:93" ht="13.5" customHeight="1" x14ac:dyDescent="0.15">
      <c r="A1810" s="12">
        <v>1807</v>
      </c>
      <c r="Q1810" s="24"/>
      <c r="BC1810" s="24"/>
      <c r="BV1810" s="24"/>
      <c r="CO1810" s="24"/>
    </row>
    <row r="1811" spans="1:93" ht="13.5" customHeight="1" x14ac:dyDescent="0.15">
      <c r="A1811" s="12">
        <v>1808</v>
      </c>
      <c r="Q1811" s="24"/>
      <c r="BC1811" s="24"/>
      <c r="BV1811" s="24"/>
      <c r="CO1811" s="24"/>
    </row>
    <row r="1812" spans="1:93" ht="13.5" customHeight="1" x14ac:dyDescent="0.15">
      <c r="A1812" s="12">
        <v>1809</v>
      </c>
      <c r="Q1812" s="24"/>
      <c r="BC1812" s="24"/>
      <c r="BV1812" s="24"/>
      <c r="CO1812" s="24"/>
    </row>
    <row r="1813" spans="1:93" ht="13.5" customHeight="1" x14ac:dyDescent="0.15">
      <c r="A1813" s="12">
        <v>1810</v>
      </c>
      <c r="Q1813" s="24"/>
      <c r="BC1813" s="24"/>
      <c r="BV1813" s="24"/>
      <c r="CO1813" s="24"/>
    </row>
    <row r="1814" spans="1:93" ht="13.5" customHeight="1" x14ac:dyDescent="0.15">
      <c r="A1814" s="12">
        <v>1811</v>
      </c>
      <c r="Q1814" s="24"/>
      <c r="BC1814" s="24"/>
      <c r="BV1814" s="24"/>
      <c r="CO1814" s="24"/>
    </row>
    <row r="1815" spans="1:93" ht="13.5" customHeight="1" x14ac:dyDescent="0.15">
      <c r="A1815" s="12">
        <v>1812</v>
      </c>
      <c r="Q1815" s="24"/>
      <c r="BC1815" s="24"/>
      <c r="BV1815" s="24"/>
      <c r="CO1815" s="24"/>
    </row>
    <row r="1816" spans="1:93" ht="13.5" customHeight="1" x14ac:dyDescent="0.15">
      <c r="A1816" s="12">
        <v>1813</v>
      </c>
      <c r="Q1816" s="24"/>
      <c r="BC1816" s="24"/>
      <c r="BV1816" s="24"/>
      <c r="CO1816" s="24"/>
    </row>
    <row r="1817" spans="1:93" ht="13.5" customHeight="1" x14ac:dyDescent="0.15">
      <c r="A1817" s="12">
        <v>1814</v>
      </c>
      <c r="Q1817" s="24"/>
      <c r="BC1817" s="24"/>
      <c r="BV1817" s="24"/>
      <c r="CO1817" s="24"/>
    </row>
    <row r="1818" spans="1:93" ht="13.5" customHeight="1" x14ac:dyDescent="0.15">
      <c r="A1818" s="12">
        <v>1815</v>
      </c>
      <c r="Q1818" s="24"/>
      <c r="BC1818" s="24"/>
      <c r="BV1818" s="24"/>
      <c r="CO1818" s="24"/>
    </row>
    <row r="1819" spans="1:93" ht="13.5" customHeight="1" x14ac:dyDescent="0.15">
      <c r="A1819" s="12">
        <v>1816</v>
      </c>
      <c r="Q1819" s="24"/>
      <c r="BC1819" s="24"/>
      <c r="BV1819" s="24"/>
      <c r="CO1819" s="24"/>
    </row>
    <row r="1820" spans="1:93" ht="13.5" customHeight="1" x14ac:dyDescent="0.15">
      <c r="A1820" s="12">
        <v>1817</v>
      </c>
      <c r="Q1820" s="24"/>
      <c r="BC1820" s="24"/>
      <c r="BV1820" s="24"/>
      <c r="CO1820" s="24"/>
    </row>
    <row r="1821" spans="1:93" ht="13.5" customHeight="1" x14ac:dyDescent="0.15">
      <c r="A1821" s="12">
        <v>1818</v>
      </c>
      <c r="Q1821" s="24"/>
      <c r="BC1821" s="24"/>
      <c r="BV1821" s="24"/>
      <c r="CO1821" s="24"/>
    </row>
    <row r="1822" spans="1:93" ht="13.5" customHeight="1" x14ac:dyDescent="0.15">
      <c r="A1822" s="12">
        <v>1819</v>
      </c>
      <c r="Q1822" s="24"/>
      <c r="BC1822" s="24"/>
      <c r="BV1822" s="24"/>
      <c r="CO1822" s="24"/>
    </row>
    <row r="1823" spans="1:93" ht="13.5" customHeight="1" x14ac:dyDescent="0.15">
      <c r="A1823" s="12">
        <v>1820</v>
      </c>
      <c r="Q1823" s="24"/>
      <c r="BC1823" s="24"/>
      <c r="BV1823" s="24"/>
      <c r="CO1823" s="24"/>
    </row>
    <row r="1824" spans="1:93" ht="13.5" customHeight="1" x14ac:dyDescent="0.15">
      <c r="A1824" s="12">
        <v>1821</v>
      </c>
      <c r="Q1824" s="24"/>
      <c r="BC1824" s="24"/>
      <c r="BV1824" s="24"/>
      <c r="CO1824" s="24"/>
    </row>
    <row r="1825" spans="1:93" ht="13.5" customHeight="1" x14ac:dyDescent="0.15">
      <c r="A1825" s="12">
        <v>1822</v>
      </c>
      <c r="Q1825" s="24"/>
      <c r="BC1825" s="24"/>
      <c r="BV1825" s="24"/>
      <c r="CO1825" s="24"/>
    </row>
    <row r="1826" spans="1:93" ht="13.5" customHeight="1" x14ac:dyDescent="0.15">
      <c r="A1826" s="12">
        <v>1823</v>
      </c>
      <c r="Q1826" s="24"/>
      <c r="BC1826" s="24"/>
      <c r="BV1826" s="24"/>
      <c r="CO1826" s="24"/>
    </row>
    <row r="1827" spans="1:93" ht="13.5" customHeight="1" x14ac:dyDescent="0.15">
      <c r="A1827" s="12">
        <v>1824</v>
      </c>
      <c r="Q1827" s="24"/>
      <c r="BC1827" s="24"/>
      <c r="BV1827" s="24"/>
      <c r="CO1827" s="24"/>
    </row>
    <row r="1828" spans="1:93" ht="13.5" customHeight="1" x14ac:dyDescent="0.15">
      <c r="A1828" s="12">
        <v>1825</v>
      </c>
      <c r="Q1828" s="24"/>
      <c r="BC1828" s="24"/>
      <c r="BV1828" s="24"/>
      <c r="CO1828" s="24"/>
    </row>
    <row r="1829" spans="1:93" ht="13.5" customHeight="1" x14ac:dyDescent="0.15">
      <c r="A1829" s="12">
        <v>1826</v>
      </c>
      <c r="Q1829" s="24"/>
      <c r="BC1829" s="24"/>
      <c r="BV1829" s="24"/>
      <c r="CO1829" s="24"/>
    </row>
    <row r="1830" spans="1:93" ht="13.5" customHeight="1" x14ac:dyDescent="0.15">
      <c r="A1830" s="12">
        <v>1827</v>
      </c>
      <c r="Q1830" s="24"/>
      <c r="BC1830" s="24"/>
      <c r="BV1830" s="24"/>
      <c r="CO1830" s="24"/>
    </row>
    <row r="1831" spans="1:93" ht="13.5" customHeight="1" x14ac:dyDescent="0.15">
      <c r="A1831" s="12">
        <v>1828</v>
      </c>
      <c r="Q1831" s="24"/>
      <c r="BC1831" s="24"/>
      <c r="BV1831" s="24"/>
      <c r="CO1831" s="24"/>
    </row>
    <row r="1832" spans="1:93" ht="13.5" customHeight="1" x14ac:dyDescent="0.15">
      <c r="A1832" s="12">
        <v>1829</v>
      </c>
      <c r="Q1832" s="24"/>
      <c r="BC1832" s="24"/>
      <c r="BV1832" s="24"/>
      <c r="CO1832" s="24"/>
    </row>
    <row r="1833" spans="1:93" ht="13.5" customHeight="1" x14ac:dyDescent="0.15">
      <c r="A1833" s="12">
        <v>1830</v>
      </c>
      <c r="Q1833" s="24"/>
      <c r="BC1833" s="24"/>
      <c r="BV1833" s="24"/>
      <c r="CO1833" s="24"/>
    </row>
    <row r="1834" spans="1:93" ht="13.5" customHeight="1" x14ac:dyDescent="0.15">
      <c r="A1834" s="12">
        <v>1831</v>
      </c>
      <c r="Q1834" s="24"/>
      <c r="BC1834" s="24"/>
      <c r="BV1834" s="24"/>
      <c r="CO1834" s="24"/>
    </row>
    <row r="1835" spans="1:93" ht="13.5" customHeight="1" x14ac:dyDescent="0.15">
      <c r="A1835" s="12">
        <v>1832</v>
      </c>
      <c r="Q1835" s="24"/>
      <c r="BC1835" s="24"/>
      <c r="BV1835" s="24"/>
      <c r="CO1835" s="24"/>
    </row>
    <row r="1836" spans="1:93" ht="13.5" customHeight="1" x14ac:dyDescent="0.15">
      <c r="A1836" s="12">
        <v>1833</v>
      </c>
      <c r="Q1836" s="24"/>
      <c r="BC1836" s="24"/>
      <c r="BV1836" s="24"/>
      <c r="CO1836" s="24"/>
    </row>
    <row r="1837" spans="1:93" ht="13.5" customHeight="1" x14ac:dyDescent="0.15">
      <c r="A1837" s="12">
        <v>1834</v>
      </c>
      <c r="Q1837" s="24"/>
      <c r="BC1837" s="24"/>
      <c r="BV1837" s="24"/>
      <c r="CO1837" s="24"/>
    </row>
    <row r="1838" spans="1:93" ht="13.5" customHeight="1" x14ac:dyDescent="0.15">
      <c r="A1838" s="12">
        <v>1835</v>
      </c>
      <c r="Q1838" s="24"/>
      <c r="BC1838" s="24"/>
      <c r="BV1838" s="24"/>
      <c r="CO1838" s="24"/>
    </row>
    <row r="1839" spans="1:93" ht="13.5" customHeight="1" x14ac:dyDescent="0.15">
      <c r="A1839" s="12">
        <v>1836</v>
      </c>
      <c r="Q1839" s="24"/>
      <c r="BC1839" s="24"/>
      <c r="BV1839" s="24"/>
      <c r="CO1839" s="24"/>
    </row>
    <row r="1840" spans="1:93" ht="13.5" customHeight="1" x14ac:dyDescent="0.15">
      <c r="A1840" s="12">
        <v>1837</v>
      </c>
      <c r="Q1840" s="24"/>
      <c r="BC1840" s="24"/>
      <c r="BV1840" s="24"/>
      <c r="CO1840" s="24"/>
    </row>
    <row r="1841" spans="1:93" ht="13.5" customHeight="1" x14ac:dyDescent="0.15">
      <c r="A1841" s="12">
        <v>1838</v>
      </c>
      <c r="Q1841" s="24"/>
      <c r="BC1841" s="24"/>
      <c r="BV1841" s="24"/>
      <c r="CO1841" s="24"/>
    </row>
    <row r="1842" spans="1:93" ht="13.5" customHeight="1" x14ac:dyDescent="0.15">
      <c r="A1842" s="12">
        <v>1839</v>
      </c>
      <c r="Q1842" s="24"/>
      <c r="BC1842" s="24"/>
      <c r="BV1842" s="24"/>
      <c r="CO1842" s="24"/>
    </row>
    <row r="1843" spans="1:93" ht="13.5" customHeight="1" x14ac:dyDescent="0.15">
      <c r="A1843" s="12">
        <v>1840</v>
      </c>
      <c r="Q1843" s="24"/>
      <c r="BC1843" s="24"/>
      <c r="BV1843" s="24"/>
      <c r="CO1843" s="24"/>
    </row>
    <row r="1844" spans="1:93" ht="13.5" customHeight="1" x14ac:dyDescent="0.15">
      <c r="A1844" s="12">
        <v>1841</v>
      </c>
      <c r="Q1844" s="24"/>
      <c r="BC1844" s="24"/>
      <c r="BV1844" s="24"/>
      <c r="CO1844" s="24"/>
    </row>
    <row r="1845" spans="1:93" ht="13.5" customHeight="1" x14ac:dyDescent="0.15">
      <c r="A1845" s="12">
        <v>1842</v>
      </c>
      <c r="Q1845" s="24"/>
      <c r="BC1845" s="24"/>
      <c r="BV1845" s="24"/>
      <c r="CO1845" s="24"/>
    </row>
    <row r="1846" spans="1:93" ht="13.5" customHeight="1" x14ac:dyDescent="0.15">
      <c r="A1846" s="12">
        <v>1843</v>
      </c>
      <c r="Q1846" s="24"/>
      <c r="BC1846" s="24"/>
      <c r="BV1846" s="24"/>
      <c r="CO1846" s="24"/>
    </row>
    <row r="1847" spans="1:93" ht="13.5" customHeight="1" x14ac:dyDescent="0.15">
      <c r="A1847" s="12">
        <v>1844</v>
      </c>
      <c r="Q1847" s="24"/>
      <c r="BC1847" s="24"/>
      <c r="BV1847" s="24"/>
      <c r="CO1847" s="24"/>
    </row>
    <row r="1848" spans="1:93" ht="13.5" customHeight="1" x14ac:dyDescent="0.15">
      <c r="A1848" s="12">
        <v>1845</v>
      </c>
      <c r="Q1848" s="24"/>
      <c r="BC1848" s="24"/>
      <c r="BV1848" s="24"/>
      <c r="CO1848" s="24"/>
    </row>
    <row r="1849" spans="1:93" ht="13.5" customHeight="1" x14ac:dyDescent="0.15">
      <c r="A1849" s="12">
        <v>1846</v>
      </c>
      <c r="Q1849" s="24"/>
      <c r="BC1849" s="24"/>
      <c r="BV1849" s="24"/>
      <c r="CO1849" s="24"/>
    </row>
    <row r="1850" spans="1:93" ht="13.5" customHeight="1" x14ac:dyDescent="0.15">
      <c r="A1850" s="12">
        <v>1847</v>
      </c>
      <c r="Q1850" s="24"/>
      <c r="BC1850" s="24"/>
      <c r="BV1850" s="24"/>
      <c r="CO1850" s="24"/>
    </row>
    <row r="1851" spans="1:93" ht="13.5" customHeight="1" x14ac:dyDescent="0.15">
      <c r="A1851" s="12">
        <v>1848</v>
      </c>
      <c r="Q1851" s="24"/>
      <c r="BC1851" s="24"/>
      <c r="BV1851" s="24"/>
      <c r="CO1851" s="24"/>
    </row>
    <row r="1852" spans="1:93" ht="13.5" customHeight="1" x14ac:dyDescent="0.15">
      <c r="A1852" s="12">
        <v>1849</v>
      </c>
      <c r="Q1852" s="24"/>
      <c r="BC1852" s="24"/>
      <c r="BV1852" s="24"/>
      <c r="CO1852" s="24"/>
    </row>
    <row r="1853" spans="1:93" ht="13.5" customHeight="1" x14ac:dyDescent="0.15">
      <c r="A1853" s="12">
        <v>1850</v>
      </c>
      <c r="Q1853" s="24"/>
      <c r="BC1853" s="24"/>
      <c r="BV1853" s="24"/>
      <c r="CO1853" s="24"/>
    </row>
    <row r="1854" spans="1:93" ht="13.5" customHeight="1" x14ac:dyDescent="0.15">
      <c r="A1854" s="12">
        <v>1851</v>
      </c>
      <c r="Q1854" s="24"/>
      <c r="BC1854" s="24"/>
      <c r="BV1854" s="24"/>
      <c r="CO1854" s="24"/>
    </row>
    <row r="1855" spans="1:93" ht="13.5" customHeight="1" x14ac:dyDescent="0.15">
      <c r="A1855" s="12">
        <v>1852</v>
      </c>
      <c r="Q1855" s="24"/>
      <c r="BC1855" s="24"/>
      <c r="BV1855" s="24"/>
      <c r="CO1855" s="24"/>
    </row>
    <row r="1856" spans="1:93" ht="13.5" customHeight="1" x14ac:dyDescent="0.15">
      <c r="A1856" s="12">
        <v>1853</v>
      </c>
      <c r="Q1856" s="24"/>
      <c r="BC1856" s="24"/>
      <c r="BV1856" s="24"/>
      <c r="CO1856" s="24"/>
    </row>
    <row r="1857" spans="1:93" ht="13.5" customHeight="1" x14ac:dyDescent="0.15">
      <c r="A1857" s="12">
        <v>1854</v>
      </c>
      <c r="Q1857" s="24"/>
      <c r="BC1857" s="24"/>
      <c r="BV1857" s="24"/>
      <c r="CO1857" s="24"/>
    </row>
    <row r="1858" spans="1:93" ht="13.5" customHeight="1" x14ac:dyDescent="0.15">
      <c r="A1858" s="12">
        <v>1855</v>
      </c>
      <c r="Q1858" s="24"/>
      <c r="BC1858" s="24"/>
      <c r="BV1858" s="24"/>
      <c r="CO1858" s="24"/>
    </row>
    <row r="1859" spans="1:93" ht="13.5" customHeight="1" x14ac:dyDescent="0.15">
      <c r="A1859" s="12">
        <v>1856</v>
      </c>
      <c r="Q1859" s="24"/>
      <c r="BC1859" s="24"/>
      <c r="BV1859" s="24"/>
      <c r="CO1859" s="24"/>
    </row>
    <row r="1860" spans="1:93" ht="13.5" customHeight="1" x14ac:dyDescent="0.15">
      <c r="A1860" s="12">
        <v>1857</v>
      </c>
      <c r="Q1860" s="24"/>
      <c r="BC1860" s="24"/>
      <c r="BV1860" s="24"/>
      <c r="CO1860" s="24"/>
    </row>
    <row r="1861" spans="1:93" ht="13.5" customHeight="1" x14ac:dyDescent="0.15">
      <c r="A1861" s="12">
        <v>1858</v>
      </c>
      <c r="Q1861" s="24"/>
      <c r="BC1861" s="24"/>
      <c r="BV1861" s="24"/>
      <c r="CO1861" s="24"/>
    </row>
    <row r="1862" spans="1:93" ht="13.5" customHeight="1" x14ac:dyDescent="0.15">
      <c r="A1862" s="12">
        <v>1859</v>
      </c>
      <c r="Q1862" s="24"/>
      <c r="BC1862" s="24"/>
      <c r="BV1862" s="24"/>
      <c r="CO1862" s="24"/>
    </row>
    <row r="1863" spans="1:93" ht="13.5" customHeight="1" x14ac:dyDescent="0.15">
      <c r="A1863" s="12">
        <v>1860</v>
      </c>
      <c r="Q1863" s="24"/>
      <c r="BC1863" s="24"/>
      <c r="BV1863" s="24"/>
      <c r="CO1863" s="24"/>
    </row>
    <row r="1864" spans="1:93" ht="13.5" customHeight="1" x14ac:dyDescent="0.15">
      <c r="A1864" s="12">
        <v>1861</v>
      </c>
      <c r="Q1864" s="24"/>
      <c r="BC1864" s="24"/>
      <c r="BV1864" s="24"/>
      <c r="CO1864" s="24"/>
    </row>
    <row r="1865" spans="1:93" ht="13.5" customHeight="1" x14ac:dyDescent="0.15">
      <c r="A1865" s="12">
        <v>1862</v>
      </c>
      <c r="Q1865" s="24"/>
      <c r="BC1865" s="24"/>
      <c r="BV1865" s="24"/>
      <c r="CO1865" s="24"/>
    </row>
    <row r="1866" spans="1:93" ht="13.5" customHeight="1" x14ac:dyDescent="0.15">
      <c r="A1866" s="12">
        <v>1863</v>
      </c>
      <c r="Q1866" s="24"/>
      <c r="BC1866" s="24"/>
      <c r="BV1866" s="24"/>
      <c r="CO1866" s="24"/>
    </row>
    <row r="1867" spans="1:93" ht="13.5" customHeight="1" x14ac:dyDescent="0.15">
      <c r="A1867" s="12">
        <v>1864</v>
      </c>
      <c r="Q1867" s="24"/>
      <c r="BC1867" s="24"/>
      <c r="BV1867" s="24"/>
      <c r="CO1867" s="24"/>
    </row>
    <row r="1868" spans="1:93" ht="13.5" customHeight="1" x14ac:dyDescent="0.15">
      <c r="A1868" s="12">
        <v>1865</v>
      </c>
      <c r="Q1868" s="24"/>
      <c r="BC1868" s="24"/>
      <c r="BV1868" s="24"/>
      <c r="CO1868" s="24"/>
    </row>
    <row r="1869" spans="1:93" ht="13.5" customHeight="1" x14ac:dyDescent="0.15">
      <c r="A1869" s="12">
        <v>1866</v>
      </c>
      <c r="Q1869" s="24"/>
      <c r="BC1869" s="24"/>
      <c r="BV1869" s="24"/>
      <c r="CO1869" s="24"/>
    </row>
    <row r="1870" spans="1:93" ht="13.5" customHeight="1" x14ac:dyDescent="0.15">
      <c r="A1870" s="12">
        <v>1867</v>
      </c>
      <c r="Q1870" s="24"/>
      <c r="BC1870" s="24"/>
      <c r="BV1870" s="24"/>
      <c r="CO1870" s="24"/>
    </row>
    <row r="1871" spans="1:93" ht="13.5" customHeight="1" x14ac:dyDescent="0.15">
      <c r="A1871" s="12">
        <v>1868</v>
      </c>
      <c r="Q1871" s="24"/>
      <c r="BC1871" s="24"/>
      <c r="BV1871" s="24"/>
      <c r="CO1871" s="24"/>
    </row>
    <row r="1872" spans="1:93" ht="13.5" customHeight="1" x14ac:dyDescent="0.15">
      <c r="A1872" s="12">
        <v>1869</v>
      </c>
      <c r="Q1872" s="24"/>
      <c r="BC1872" s="24"/>
      <c r="BV1872" s="24"/>
      <c r="CO1872" s="24"/>
    </row>
    <row r="1873" spans="1:93" ht="13.5" customHeight="1" x14ac:dyDescent="0.15">
      <c r="A1873" s="12">
        <v>1870</v>
      </c>
      <c r="Q1873" s="24"/>
      <c r="BC1873" s="24"/>
      <c r="BV1873" s="24"/>
      <c r="CO1873" s="24"/>
    </row>
    <row r="1874" spans="1:93" ht="13.5" customHeight="1" x14ac:dyDescent="0.15">
      <c r="A1874" s="12">
        <v>1871</v>
      </c>
      <c r="Q1874" s="24"/>
      <c r="BC1874" s="24"/>
      <c r="BV1874" s="24"/>
      <c r="CO1874" s="24"/>
    </row>
    <row r="1875" spans="1:93" ht="13.5" customHeight="1" x14ac:dyDescent="0.15">
      <c r="A1875" s="12">
        <v>1872</v>
      </c>
      <c r="Q1875" s="24"/>
      <c r="BC1875" s="24"/>
      <c r="BV1875" s="24"/>
      <c r="CO1875" s="24"/>
    </row>
    <row r="1876" spans="1:93" ht="13.5" customHeight="1" x14ac:dyDescent="0.15">
      <c r="A1876" s="12">
        <v>1873</v>
      </c>
      <c r="Q1876" s="24"/>
      <c r="BC1876" s="24"/>
      <c r="BV1876" s="24"/>
      <c r="CO1876" s="24"/>
    </row>
    <row r="1877" spans="1:93" ht="13.5" customHeight="1" x14ac:dyDescent="0.15">
      <c r="A1877" s="12">
        <v>1874</v>
      </c>
      <c r="Q1877" s="24"/>
      <c r="BC1877" s="24"/>
      <c r="BV1877" s="24"/>
      <c r="CO1877" s="24"/>
    </row>
    <row r="1878" spans="1:93" ht="13.5" customHeight="1" x14ac:dyDescent="0.15">
      <c r="A1878" s="12">
        <v>1875</v>
      </c>
      <c r="Q1878" s="24"/>
      <c r="BC1878" s="24"/>
      <c r="BV1878" s="24"/>
      <c r="CO1878" s="24"/>
    </row>
    <row r="1879" spans="1:93" ht="13.5" customHeight="1" x14ac:dyDescent="0.15">
      <c r="A1879" s="12">
        <v>1876</v>
      </c>
      <c r="Q1879" s="24"/>
      <c r="BC1879" s="24"/>
      <c r="BV1879" s="24"/>
      <c r="CO1879" s="24"/>
    </row>
    <row r="1880" spans="1:93" ht="13.5" customHeight="1" x14ac:dyDescent="0.15">
      <c r="A1880" s="12">
        <v>1877</v>
      </c>
      <c r="Q1880" s="24"/>
      <c r="BC1880" s="24"/>
      <c r="BV1880" s="24"/>
      <c r="CO1880" s="24"/>
    </row>
    <row r="1881" spans="1:93" ht="13.5" customHeight="1" x14ac:dyDescent="0.15">
      <c r="A1881" s="12">
        <v>1878</v>
      </c>
      <c r="Q1881" s="24"/>
      <c r="BC1881" s="24"/>
      <c r="BV1881" s="24"/>
      <c r="CO1881" s="24"/>
    </row>
    <row r="1882" spans="1:93" ht="13.5" customHeight="1" x14ac:dyDescent="0.15">
      <c r="A1882" s="12">
        <v>1879</v>
      </c>
      <c r="Q1882" s="24"/>
      <c r="BC1882" s="24"/>
      <c r="BV1882" s="24"/>
      <c r="CO1882" s="24"/>
    </row>
    <row r="1883" spans="1:93" ht="13.5" customHeight="1" x14ac:dyDescent="0.15">
      <c r="A1883" s="12">
        <v>1880</v>
      </c>
      <c r="Q1883" s="24"/>
      <c r="BC1883" s="24"/>
      <c r="BV1883" s="24"/>
      <c r="CO1883" s="24"/>
    </row>
    <row r="1884" spans="1:93" ht="13.5" customHeight="1" x14ac:dyDescent="0.15">
      <c r="A1884" s="12">
        <v>1881</v>
      </c>
      <c r="Q1884" s="24"/>
      <c r="BC1884" s="24"/>
      <c r="BV1884" s="24"/>
      <c r="CO1884" s="24"/>
    </row>
    <row r="1885" spans="1:93" ht="13.5" customHeight="1" x14ac:dyDescent="0.15">
      <c r="A1885" s="12">
        <v>1882</v>
      </c>
      <c r="Q1885" s="24"/>
      <c r="BC1885" s="24"/>
      <c r="BV1885" s="24"/>
      <c r="CO1885" s="24"/>
    </row>
    <row r="1886" spans="1:93" ht="13.5" customHeight="1" x14ac:dyDescent="0.15">
      <c r="A1886" s="12">
        <v>1883</v>
      </c>
      <c r="Q1886" s="24"/>
      <c r="BC1886" s="24"/>
      <c r="BV1886" s="24"/>
      <c r="CO1886" s="24"/>
    </row>
    <row r="1887" spans="1:93" ht="13.5" customHeight="1" x14ac:dyDescent="0.15">
      <c r="A1887" s="12">
        <v>1884</v>
      </c>
      <c r="Q1887" s="24"/>
      <c r="BC1887" s="24"/>
      <c r="BV1887" s="24"/>
      <c r="CO1887" s="24"/>
    </row>
    <row r="1888" spans="1:93" ht="13.5" customHeight="1" x14ac:dyDescent="0.15">
      <c r="A1888" s="12">
        <v>1885</v>
      </c>
      <c r="Q1888" s="24"/>
      <c r="BC1888" s="24"/>
      <c r="BV1888" s="24"/>
      <c r="CO1888" s="24"/>
    </row>
    <row r="1889" spans="1:93" ht="13.5" customHeight="1" x14ac:dyDescent="0.15">
      <c r="A1889" s="12">
        <v>1886</v>
      </c>
      <c r="Q1889" s="24"/>
      <c r="BC1889" s="24"/>
      <c r="BV1889" s="24"/>
      <c r="CO1889" s="24"/>
    </row>
    <row r="1890" spans="1:93" ht="13.5" customHeight="1" x14ac:dyDescent="0.15">
      <c r="A1890" s="12">
        <v>1887</v>
      </c>
      <c r="Q1890" s="24"/>
      <c r="BC1890" s="24"/>
      <c r="BV1890" s="24"/>
      <c r="CO1890" s="24"/>
    </row>
    <row r="1891" spans="1:93" ht="13.5" customHeight="1" x14ac:dyDescent="0.15">
      <c r="A1891" s="12">
        <v>1888</v>
      </c>
      <c r="Q1891" s="24"/>
      <c r="BC1891" s="24"/>
      <c r="BV1891" s="24"/>
      <c r="CO1891" s="24"/>
    </row>
    <row r="1892" spans="1:93" ht="13.5" customHeight="1" x14ac:dyDescent="0.15">
      <c r="A1892" s="12">
        <v>1889</v>
      </c>
      <c r="Q1892" s="24"/>
      <c r="BC1892" s="24"/>
      <c r="BV1892" s="24"/>
      <c r="CO1892" s="24"/>
    </row>
    <row r="1893" spans="1:93" ht="13.5" customHeight="1" x14ac:dyDescent="0.15">
      <c r="A1893" s="12">
        <v>1890</v>
      </c>
      <c r="Q1893" s="24"/>
      <c r="BC1893" s="24"/>
      <c r="BV1893" s="24"/>
      <c r="CO1893" s="24"/>
    </row>
    <row r="1894" spans="1:93" ht="13.5" customHeight="1" x14ac:dyDescent="0.15">
      <c r="A1894" s="12">
        <v>1891</v>
      </c>
      <c r="Q1894" s="24"/>
      <c r="BC1894" s="24"/>
      <c r="BV1894" s="24"/>
      <c r="CO1894" s="24"/>
    </row>
    <row r="1895" spans="1:93" ht="13.5" customHeight="1" x14ac:dyDescent="0.15">
      <c r="A1895" s="12">
        <v>1892</v>
      </c>
      <c r="Q1895" s="24"/>
      <c r="BC1895" s="24"/>
      <c r="BV1895" s="24"/>
      <c r="CO1895" s="24"/>
    </row>
    <row r="1896" spans="1:93" ht="13.5" customHeight="1" x14ac:dyDescent="0.15">
      <c r="A1896" s="12">
        <v>1893</v>
      </c>
      <c r="Q1896" s="24"/>
      <c r="BC1896" s="24"/>
      <c r="BV1896" s="24"/>
      <c r="CO1896" s="24"/>
    </row>
    <row r="1897" spans="1:93" ht="13.5" customHeight="1" x14ac:dyDescent="0.15">
      <c r="A1897" s="12">
        <v>1894</v>
      </c>
      <c r="Q1897" s="24"/>
      <c r="BC1897" s="24"/>
      <c r="BV1897" s="24"/>
      <c r="CO1897" s="24"/>
    </row>
    <row r="1898" spans="1:93" ht="13.5" customHeight="1" x14ac:dyDescent="0.15">
      <c r="A1898" s="12">
        <v>1895</v>
      </c>
      <c r="Q1898" s="24"/>
      <c r="BC1898" s="24"/>
      <c r="BV1898" s="24"/>
      <c r="CO1898" s="24"/>
    </row>
    <row r="1899" spans="1:93" ht="13.5" customHeight="1" x14ac:dyDescent="0.15">
      <c r="A1899" s="12">
        <v>1896</v>
      </c>
      <c r="Q1899" s="24"/>
      <c r="BC1899" s="24"/>
      <c r="BV1899" s="24"/>
      <c r="CO1899" s="24"/>
    </row>
    <row r="1900" spans="1:93" ht="13.5" customHeight="1" x14ac:dyDescent="0.15">
      <c r="A1900" s="12">
        <v>1897</v>
      </c>
      <c r="Q1900" s="24"/>
      <c r="BC1900" s="24"/>
      <c r="BV1900" s="24"/>
      <c r="CO1900" s="24"/>
    </row>
    <row r="1901" spans="1:93" ht="13.5" customHeight="1" x14ac:dyDescent="0.15">
      <c r="A1901" s="12">
        <v>1898</v>
      </c>
      <c r="Q1901" s="24"/>
      <c r="BC1901" s="24"/>
      <c r="BV1901" s="24"/>
      <c r="CO1901" s="24"/>
    </row>
    <row r="1902" spans="1:93" ht="13.5" customHeight="1" x14ac:dyDescent="0.15">
      <c r="A1902" s="12">
        <v>1899</v>
      </c>
      <c r="Q1902" s="24"/>
      <c r="BC1902" s="24"/>
      <c r="BV1902" s="24"/>
      <c r="CO1902" s="24"/>
    </row>
    <row r="1903" spans="1:93" ht="13.5" customHeight="1" x14ac:dyDescent="0.15">
      <c r="A1903" s="12">
        <v>1900</v>
      </c>
      <c r="Q1903" s="24"/>
      <c r="BC1903" s="24"/>
      <c r="BV1903" s="24"/>
      <c r="CO1903" s="24"/>
    </row>
    <row r="1904" spans="1:93" ht="13.5" customHeight="1" x14ac:dyDescent="0.15">
      <c r="A1904" s="12">
        <v>1901</v>
      </c>
      <c r="Q1904" s="24"/>
      <c r="BC1904" s="24"/>
      <c r="BV1904" s="24"/>
      <c r="CO1904" s="24"/>
    </row>
    <row r="1905" spans="1:93" ht="13.5" customHeight="1" x14ac:dyDescent="0.15">
      <c r="A1905" s="12">
        <v>1902</v>
      </c>
      <c r="Q1905" s="24"/>
      <c r="BC1905" s="24"/>
      <c r="BV1905" s="24"/>
      <c r="CO1905" s="24"/>
    </row>
    <row r="1906" spans="1:93" ht="13.5" customHeight="1" x14ac:dyDescent="0.15">
      <c r="A1906" s="12">
        <v>1903</v>
      </c>
      <c r="Q1906" s="24"/>
      <c r="BC1906" s="24"/>
      <c r="BV1906" s="24"/>
      <c r="CO1906" s="24"/>
    </row>
    <row r="1907" spans="1:93" ht="13.5" customHeight="1" x14ac:dyDescent="0.15">
      <c r="A1907" s="12">
        <v>1904</v>
      </c>
      <c r="Q1907" s="24"/>
      <c r="BC1907" s="24"/>
      <c r="BV1907" s="24"/>
      <c r="CO1907" s="24"/>
    </row>
    <row r="1908" spans="1:93" ht="13.5" customHeight="1" x14ac:dyDescent="0.15">
      <c r="A1908" s="12">
        <v>1905</v>
      </c>
      <c r="Q1908" s="24"/>
      <c r="BC1908" s="24"/>
      <c r="BV1908" s="24"/>
      <c r="CO1908" s="24"/>
    </row>
    <row r="1909" spans="1:93" ht="13.5" customHeight="1" x14ac:dyDescent="0.15">
      <c r="A1909" s="12">
        <v>1906</v>
      </c>
      <c r="Q1909" s="24"/>
      <c r="BC1909" s="24"/>
      <c r="BV1909" s="24"/>
      <c r="CO1909" s="24"/>
    </row>
    <row r="1910" spans="1:93" ht="13.5" customHeight="1" x14ac:dyDescent="0.15">
      <c r="A1910" s="12">
        <v>1907</v>
      </c>
      <c r="Q1910" s="24"/>
      <c r="BC1910" s="24"/>
      <c r="BV1910" s="24"/>
      <c r="CO1910" s="24"/>
    </row>
    <row r="1911" spans="1:93" ht="13.5" customHeight="1" x14ac:dyDescent="0.15">
      <c r="A1911" s="12">
        <v>1908</v>
      </c>
      <c r="Q1911" s="24"/>
      <c r="BC1911" s="24"/>
      <c r="BV1911" s="24"/>
      <c r="CO1911" s="24"/>
    </row>
    <row r="1912" spans="1:93" ht="13.5" customHeight="1" x14ac:dyDescent="0.15">
      <c r="A1912" s="12">
        <v>1909</v>
      </c>
      <c r="Q1912" s="24"/>
      <c r="BC1912" s="24"/>
      <c r="BV1912" s="24"/>
      <c r="CO1912" s="24"/>
    </row>
    <row r="1913" spans="1:93" ht="13.5" customHeight="1" x14ac:dyDescent="0.15">
      <c r="A1913" s="12">
        <v>1910</v>
      </c>
      <c r="Q1913" s="24"/>
      <c r="BC1913" s="24"/>
      <c r="BV1913" s="24"/>
      <c r="CO1913" s="24"/>
    </row>
    <row r="1914" spans="1:93" ht="13.5" customHeight="1" x14ac:dyDescent="0.15">
      <c r="A1914" s="12">
        <v>1911</v>
      </c>
      <c r="Q1914" s="24"/>
      <c r="BC1914" s="24"/>
      <c r="BV1914" s="24"/>
      <c r="CO1914" s="24"/>
    </row>
    <row r="1915" spans="1:93" ht="13.5" customHeight="1" x14ac:dyDescent="0.15">
      <c r="A1915" s="12">
        <v>1912</v>
      </c>
      <c r="Q1915" s="24"/>
      <c r="BC1915" s="24"/>
      <c r="BV1915" s="24"/>
      <c r="CO1915" s="24"/>
    </row>
    <row r="1916" spans="1:93" ht="13.5" customHeight="1" x14ac:dyDescent="0.15">
      <c r="A1916" s="12">
        <v>1913</v>
      </c>
      <c r="Q1916" s="24"/>
      <c r="BC1916" s="24"/>
      <c r="BV1916" s="24"/>
      <c r="CO1916" s="24"/>
    </row>
    <row r="1917" spans="1:93" ht="13.5" customHeight="1" x14ac:dyDescent="0.15">
      <c r="A1917" s="12">
        <v>1914</v>
      </c>
      <c r="Q1917" s="24"/>
      <c r="BC1917" s="24"/>
      <c r="BV1917" s="24"/>
      <c r="CO1917" s="24"/>
    </row>
    <row r="1918" spans="1:93" ht="13.5" customHeight="1" x14ac:dyDescent="0.15">
      <c r="A1918" s="12">
        <v>1915</v>
      </c>
      <c r="Q1918" s="24"/>
      <c r="BC1918" s="24"/>
      <c r="BV1918" s="24"/>
      <c r="CO1918" s="24"/>
    </row>
    <row r="1919" spans="1:93" ht="13.5" customHeight="1" x14ac:dyDescent="0.15">
      <c r="A1919" s="12">
        <v>1916</v>
      </c>
      <c r="Q1919" s="24"/>
      <c r="BC1919" s="24"/>
      <c r="BV1919" s="24"/>
      <c r="CO1919" s="24"/>
    </row>
    <row r="1920" spans="1:93" ht="13.5" customHeight="1" x14ac:dyDescent="0.15">
      <c r="A1920" s="12">
        <v>1917</v>
      </c>
      <c r="Q1920" s="24"/>
      <c r="BC1920" s="24"/>
      <c r="BV1920" s="24"/>
      <c r="CO1920" s="24"/>
    </row>
    <row r="1921" spans="1:93" ht="13.5" customHeight="1" x14ac:dyDescent="0.15">
      <c r="A1921" s="12">
        <v>1918</v>
      </c>
      <c r="Q1921" s="24"/>
      <c r="BC1921" s="24"/>
      <c r="BV1921" s="24"/>
      <c r="CO1921" s="24"/>
    </row>
    <row r="1922" spans="1:93" ht="13.5" customHeight="1" x14ac:dyDescent="0.15">
      <c r="A1922" s="12">
        <v>1919</v>
      </c>
      <c r="Q1922" s="24"/>
      <c r="BC1922" s="24"/>
      <c r="BV1922" s="24"/>
      <c r="CO1922" s="24"/>
    </row>
    <row r="1923" spans="1:93" ht="13.5" customHeight="1" x14ac:dyDescent="0.15">
      <c r="A1923" s="12">
        <v>1920</v>
      </c>
      <c r="Q1923" s="24"/>
      <c r="BC1923" s="24"/>
      <c r="BV1923" s="24"/>
      <c r="CO1923" s="24"/>
    </row>
    <row r="1924" spans="1:93" ht="13.5" customHeight="1" x14ac:dyDescent="0.15">
      <c r="A1924" s="12">
        <v>1921</v>
      </c>
      <c r="Q1924" s="24"/>
      <c r="BC1924" s="24"/>
      <c r="BV1924" s="24"/>
      <c r="CO1924" s="24"/>
    </row>
    <row r="1925" spans="1:93" ht="13.5" customHeight="1" x14ac:dyDescent="0.15">
      <c r="A1925" s="12">
        <v>1922</v>
      </c>
      <c r="Q1925" s="24"/>
      <c r="BC1925" s="24"/>
      <c r="BV1925" s="24"/>
      <c r="CO1925" s="24"/>
    </row>
    <row r="1926" spans="1:93" ht="13.5" customHeight="1" x14ac:dyDescent="0.15">
      <c r="A1926" s="12">
        <v>1923</v>
      </c>
      <c r="Q1926" s="24"/>
      <c r="BC1926" s="24"/>
      <c r="BV1926" s="24"/>
      <c r="CO1926" s="24"/>
    </row>
    <row r="1927" spans="1:93" ht="13.5" customHeight="1" x14ac:dyDescent="0.15">
      <c r="A1927" s="12">
        <v>1924</v>
      </c>
      <c r="Q1927" s="24"/>
      <c r="BC1927" s="24"/>
      <c r="BV1927" s="24"/>
      <c r="CO1927" s="24"/>
    </row>
    <row r="1928" spans="1:93" ht="13.5" customHeight="1" x14ac:dyDescent="0.15">
      <c r="A1928" s="12">
        <v>1925</v>
      </c>
      <c r="Q1928" s="24"/>
      <c r="BC1928" s="24"/>
      <c r="BV1928" s="24"/>
      <c r="CO1928" s="24"/>
    </row>
    <row r="1929" spans="1:93" ht="13.5" customHeight="1" x14ac:dyDescent="0.15">
      <c r="A1929" s="12">
        <v>1926</v>
      </c>
      <c r="Q1929" s="24"/>
      <c r="BC1929" s="24"/>
      <c r="BV1929" s="24"/>
      <c r="CO1929" s="24"/>
    </row>
    <row r="1930" spans="1:93" ht="13.5" customHeight="1" x14ac:dyDescent="0.15">
      <c r="A1930" s="12">
        <v>1927</v>
      </c>
      <c r="Q1930" s="24"/>
      <c r="BC1930" s="24"/>
      <c r="BV1930" s="24"/>
      <c r="CO1930" s="24"/>
    </row>
    <row r="1931" spans="1:93" ht="13.5" customHeight="1" x14ac:dyDescent="0.15">
      <c r="A1931" s="12">
        <v>1928</v>
      </c>
      <c r="Q1931" s="24"/>
      <c r="BC1931" s="24"/>
      <c r="BV1931" s="24"/>
      <c r="CO1931" s="24"/>
    </row>
    <row r="1932" spans="1:93" ht="13.5" customHeight="1" x14ac:dyDescent="0.15">
      <c r="A1932" s="12">
        <v>1929</v>
      </c>
      <c r="Q1932" s="24"/>
      <c r="BC1932" s="24"/>
      <c r="BV1932" s="24"/>
      <c r="CO1932" s="24"/>
    </row>
    <row r="1933" spans="1:93" ht="13.5" customHeight="1" x14ac:dyDescent="0.15">
      <c r="A1933" s="12">
        <v>1930</v>
      </c>
      <c r="Q1933" s="24"/>
      <c r="BC1933" s="24"/>
      <c r="BV1933" s="24"/>
      <c r="CO1933" s="24"/>
    </row>
    <row r="1934" spans="1:93" ht="13.5" customHeight="1" x14ac:dyDescent="0.15">
      <c r="A1934" s="12">
        <v>1931</v>
      </c>
      <c r="Q1934" s="24"/>
      <c r="BC1934" s="24"/>
      <c r="BV1934" s="24"/>
      <c r="CO1934" s="24"/>
    </row>
    <row r="1935" spans="1:93" ht="13.5" customHeight="1" x14ac:dyDescent="0.15">
      <c r="A1935" s="12">
        <v>1932</v>
      </c>
      <c r="Q1935" s="24"/>
      <c r="BC1935" s="24"/>
      <c r="BV1935" s="24"/>
      <c r="CO1935" s="24"/>
    </row>
    <row r="1936" spans="1:93" ht="13.5" customHeight="1" x14ac:dyDescent="0.15">
      <c r="A1936" s="12">
        <v>1933</v>
      </c>
      <c r="Q1936" s="24"/>
      <c r="BC1936" s="24"/>
      <c r="BV1936" s="24"/>
      <c r="CO1936" s="24"/>
    </row>
    <row r="1937" spans="1:93" ht="13.5" customHeight="1" x14ac:dyDescent="0.15">
      <c r="A1937" s="12">
        <v>1934</v>
      </c>
      <c r="Q1937" s="24"/>
      <c r="BC1937" s="24"/>
      <c r="BV1937" s="24"/>
      <c r="CO1937" s="24"/>
    </row>
    <row r="1938" spans="1:93" ht="13.5" customHeight="1" x14ac:dyDescent="0.15">
      <c r="A1938" s="12">
        <v>1935</v>
      </c>
      <c r="Q1938" s="24"/>
      <c r="BC1938" s="24"/>
      <c r="BV1938" s="24"/>
      <c r="CO1938" s="24"/>
    </row>
    <row r="1939" spans="1:93" ht="13.5" customHeight="1" x14ac:dyDescent="0.15">
      <c r="A1939" s="12">
        <v>1936</v>
      </c>
      <c r="Q1939" s="24"/>
      <c r="BC1939" s="24"/>
      <c r="BV1939" s="24"/>
      <c r="CO1939" s="24"/>
    </row>
    <row r="1940" spans="1:93" ht="13.5" customHeight="1" x14ac:dyDescent="0.15">
      <c r="A1940" s="12">
        <v>1937</v>
      </c>
      <c r="Q1940" s="24"/>
      <c r="BC1940" s="24"/>
      <c r="BV1940" s="24"/>
      <c r="CO1940" s="24"/>
    </row>
    <row r="1941" spans="1:93" ht="13.5" customHeight="1" x14ac:dyDescent="0.15">
      <c r="A1941" s="12">
        <v>1938</v>
      </c>
      <c r="Q1941" s="24"/>
      <c r="BC1941" s="24"/>
      <c r="BV1941" s="24"/>
      <c r="CO1941" s="24"/>
    </row>
    <row r="1942" spans="1:93" ht="13.5" customHeight="1" x14ac:dyDescent="0.15">
      <c r="A1942" s="12">
        <v>1939</v>
      </c>
      <c r="Q1942" s="24"/>
      <c r="BC1942" s="24"/>
      <c r="BV1942" s="24"/>
      <c r="CO1942" s="24"/>
    </row>
    <row r="1943" spans="1:93" ht="13.5" customHeight="1" x14ac:dyDescent="0.15">
      <c r="A1943" s="12">
        <v>1940</v>
      </c>
      <c r="Q1943" s="24"/>
      <c r="BC1943" s="24"/>
      <c r="BV1943" s="24"/>
      <c r="CO1943" s="24"/>
    </row>
    <row r="1944" spans="1:93" ht="13.5" customHeight="1" x14ac:dyDescent="0.15">
      <c r="A1944" s="12">
        <v>1941</v>
      </c>
      <c r="Q1944" s="24"/>
      <c r="BC1944" s="24"/>
      <c r="BV1944" s="24"/>
      <c r="CO1944" s="24"/>
    </row>
    <row r="1945" spans="1:93" ht="13.5" customHeight="1" x14ac:dyDescent="0.15">
      <c r="A1945" s="12">
        <v>1942</v>
      </c>
      <c r="Q1945" s="24"/>
      <c r="BC1945" s="24"/>
      <c r="BV1945" s="24"/>
      <c r="CO1945" s="24"/>
    </row>
    <row r="1946" spans="1:93" ht="13.5" customHeight="1" x14ac:dyDescent="0.15">
      <c r="A1946" s="12">
        <v>1943</v>
      </c>
      <c r="Q1946" s="24"/>
      <c r="BC1946" s="24"/>
      <c r="BV1946" s="24"/>
      <c r="CO1946" s="24"/>
    </row>
    <row r="1947" spans="1:93" ht="13.5" customHeight="1" x14ac:dyDescent="0.15">
      <c r="A1947" s="12">
        <v>1944</v>
      </c>
      <c r="Q1947" s="24"/>
      <c r="BC1947" s="24"/>
      <c r="BV1947" s="24"/>
      <c r="CO1947" s="24"/>
    </row>
    <row r="1948" spans="1:93" ht="13.5" customHeight="1" x14ac:dyDescent="0.15">
      <c r="A1948" s="12">
        <v>1945</v>
      </c>
      <c r="Q1948" s="24"/>
      <c r="BC1948" s="24"/>
      <c r="BV1948" s="24"/>
      <c r="CO1948" s="24"/>
    </row>
    <row r="1949" spans="1:93" ht="13.5" customHeight="1" x14ac:dyDescent="0.15">
      <c r="A1949" s="12">
        <v>1946</v>
      </c>
      <c r="Q1949" s="24"/>
      <c r="BC1949" s="24"/>
      <c r="BV1949" s="24"/>
      <c r="CO1949" s="24"/>
    </row>
    <row r="1950" spans="1:93" ht="13.5" customHeight="1" x14ac:dyDescent="0.15">
      <c r="A1950" s="12">
        <v>1947</v>
      </c>
      <c r="Q1950" s="24"/>
      <c r="BC1950" s="24"/>
      <c r="BV1950" s="24"/>
      <c r="CO1950" s="24"/>
    </row>
    <row r="1951" spans="1:93" ht="13.5" customHeight="1" x14ac:dyDescent="0.15">
      <c r="A1951" s="12">
        <v>1948</v>
      </c>
      <c r="Q1951" s="24"/>
      <c r="BC1951" s="24"/>
      <c r="BV1951" s="24"/>
      <c r="CO1951" s="24"/>
    </row>
    <row r="1952" spans="1:93" ht="13.5" customHeight="1" x14ac:dyDescent="0.15">
      <c r="A1952" s="12">
        <v>1949</v>
      </c>
      <c r="Q1952" s="24"/>
      <c r="BC1952" s="24"/>
      <c r="BV1952" s="24"/>
      <c r="CO1952" s="24"/>
    </row>
    <row r="1953" spans="1:93" ht="13.5" customHeight="1" x14ac:dyDescent="0.15">
      <c r="A1953" s="12">
        <v>1950</v>
      </c>
      <c r="Q1953" s="24"/>
      <c r="BC1953" s="24"/>
      <c r="BV1953" s="24"/>
      <c r="CO1953" s="24"/>
    </row>
    <row r="1954" spans="1:93" ht="13.5" customHeight="1" x14ac:dyDescent="0.15">
      <c r="A1954" s="12">
        <v>1951</v>
      </c>
      <c r="Q1954" s="24"/>
      <c r="BC1954" s="24"/>
      <c r="BV1954" s="24"/>
      <c r="CO1954" s="24"/>
    </row>
    <row r="1955" spans="1:93" ht="13.5" customHeight="1" x14ac:dyDescent="0.15">
      <c r="A1955" s="12">
        <v>1952</v>
      </c>
      <c r="Q1955" s="24"/>
      <c r="BC1955" s="24"/>
      <c r="BV1955" s="24"/>
      <c r="CO1955" s="24"/>
    </row>
    <row r="1956" spans="1:93" ht="13.5" customHeight="1" x14ac:dyDescent="0.15">
      <c r="A1956" s="12">
        <v>1953</v>
      </c>
      <c r="Q1956" s="24"/>
      <c r="BC1956" s="24"/>
      <c r="BV1956" s="24"/>
      <c r="CO1956" s="24"/>
    </row>
    <row r="1957" spans="1:93" ht="13.5" customHeight="1" x14ac:dyDescent="0.15">
      <c r="A1957" s="12">
        <v>1954</v>
      </c>
      <c r="Q1957" s="24"/>
      <c r="BC1957" s="24"/>
      <c r="BV1957" s="24"/>
      <c r="CO1957" s="24"/>
    </row>
    <row r="1958" spans="1:93" ht="13.5" customHeight="1" x14ac:dyDescent="0.15">
      <c r="A1958" s="12">
        <v>1955</v>
      </c>
      <c r="Q1958" s="24"/>
      <c r="BC1958" s="24"/>
      <c r="BV1958" s="24"/>
      <c r="CO1958" s="24"/>
    </row>
    <row r="1959" spans="1:93" ht="13.5" customHeight="1" x14ac:dyDescent="0.15">
      <c r="A1959" s="12">
        <v>1956</v>
      </c>
      <c r="Q1959" s="24"/>
      <c r="BC1959" s="24"/>
      <c r="BV1959" s="24"/>
      <c r="CO1959" s="24"/>
    </row>
    <row r="1960" spans="1:93" ht="13.5" customHeight="1" x14ac:dyDescent="0.15">
      <c r="A1960" s="12">
        <v>1957</v>
      </c>
      <c r="Q1960" s="24"/>
      <c r="BC1960" s="24"/>
      <c r="BV1960" s="24"/>
      <c r="CO1960" s="24"/>
    </row>
    <row r="1961" spans="1:93" ht="13.5" customHeight="1" x14ac:dyDescent="0.15">
      <c r="A1961" s="12">
        <v>1958</v>
      </c>
      <c r="Q1961" s="24"/>
      <c r="BC1961" s="24"/>
      <c r="BV1961" s="24"/>
      <c r="CO1961" s="24"/>
    </row>
    <row r="1962" spans="1:93" ht="13.5" customHeight="1" x14ac:dyDescent="0.15">
      <c r="A1962" s="12">
        <v>1959</v>
      </c>
      <c r="Q1962" s="24"/>
      <c r="BC1962" s="24"/>
      <c r="BV1962" s="24"/>
      <c r="CO1962" s="24"/>
    </row>
    <row r="1963" spans="1:93" ht="13.5" customHeight="1" x14ac:dyDescent="0.15">
      <c r="A1963" s="12">
        <v>1960</v>
      </c>
      <c r="Q1963" s="24"/>
      <c r="BC1963" s="24"/>
      <c r="BV1963" s="24"/>
      <c r="CO1963" s="24"/>
    </row>
    <row r="1964" spans="1:93" ht="13.5" customHeight="1" x14ac:dyDescent="0.15">
      <c r="A1964" s="12">
        <v>1961</v>
      </c>
      <c r="Q1964" s="24"/>
      <c r="BC1964" s="24"/>
      <c r="BV1964" s="24"/>
      <c r="CO1964" s="24"/>
    </row>
    <row r="1965" spans="1:93" ht="13.5" customHeight="1" x14ac:dyDescent="0.15">
      <c r="A1965" s="12">
        <v>1962</v>
      </c>
      <c r="Q1965" s="24"/>
      <c r="BC1965" s="24"/>
      <c r="BV1965" s="24"/>
      <c r="CO1965" s="24"/>
    </row>
    <row r="1966" spans="1:93" ht="13.5" customHeight="1" x14ac:dyDescent="0.15">
      <c r="A1966" s="12">
        <v>1963</v>
      </c>
      <c r="Q1966" s="24"/>
      <c r="BC1966" s="24"/>
      <c r="BV1966" s="24"/>
      <c r="CO1966" s="24"/>
    </row>
    <row r="1967" spans="1:93" ht="13.5" customHeight="1" x14ac:dyDescent="0.15">
      <c r="A1967" s="12">
        <v>1964</v>
      </c>
      <c r="Q1967" s="24"/>
      <c r="BC1967" s="24"/>
      <c r="BV1967" s="24"/>
      <c r="CO1967" s="24"/>
    </row>
    <row r="1968" spans="1:93" ht="13.5" customHeight="1" x14ac:dyDescent="0.15">
      <c r="A1968" s="12">
        <v>1965</v>
      </c>
      <c r="Q1968" s="24"/>
      <c r="BC1968" s="24"/>
      <c r="BV1968" s="24"/>
      <c r="CO1968" s="24"/>
    </row>
    <row r="1969" spans="1:93" ht="13.5" customHeight="1" x14ac:dyDescent="0.15">
      <c r="A1969" s="12">
        <v>1966</v>
      </c>
      <c r="Q1969" s="24"/>
      <c r="BC1969" s="24"/>
      <c r="BV1969" s="24"/>
      <c r="CO1969" s="24"/>
    </row>
    <row r="1970" spans="1:93" ht="13.5" customHeight="1" x14ac:dyDescent="0.15">
      <c r="A1970" s="12">
        <v>1967</v>
      </c>
      <c r="Q1970" s="24"/>
      <c r="BC1970" s="24"/>
      <c r="BV1970" s="24"/>
      <c r="CO1970" s="24"/>
    </row>
    <row r="1971" spans="1:93" ht="13.5" customHeight="1" x14ac:dyDescent="0.15">
      <c r="A1971" s="12">
        <v>1968</v>
      </c>
      <c r="Q1971" s="24"/>
      <c r="BC1971" s="24"/>
      <c r="BV1971" s="24"/>
      <c r="CO1971" s="24"/>
    </row>
    <row r="1972" spans="1:93" ht="13.5" customHeight="1" x14ac:dyDescent="0.15">
      <c r="A1972" s="12">
        <v>1969</v>
      </c>
      <c r="Q1972" s="24"/>
      <c r="BC1972" s="24"/>
      <c r="BV1972" s="24"/>
      <c r="CO1972" s="24"/>
    </row>
    <row r="1973" spans="1:93" ht="13.5" customHeight="1" x14ac:dyDescent="0.15">
      <c r="A1973" s="12">
        <v>1970</v>
      </c>
      <c r="Q1973" s="24"/>
      <c r="BC1973" s="24"/>
      <c r="BV1973" s="24"/>
      <c r="CO1973" s="24"/>
    </row>
    <row r="1974" spans="1:93" ht="13.5" customHeight="1" x14ac:dyDescent="0.15">
      <c r="A1974" s="12">
        <v>1971</v>
      </c>
      <c r="Q1974" s="24"/>
      <c r="BC1974" s="24"/>
      <c r="BV1974" s="24"/>
      <c r="CO1974" s="24"/>
    </row>
    <row r="1975" spans="1:93" ht="13.5" customHeight="1" x14ac:dyDescent="0.15">
      <c r="A1975" s="12">
        <v>1972</v>
      </c>
      <c r="Q1975" s="24"/>
      <c r="BC1975" s="24"/>
      <c r="BV1975" s="24"/>
      <c r="CO1975" s="24"/>
    </row>
    <row r="1976" spans="1:93" ht="13.5" customHeight="1" x14ac:dyDescent="0.15">
      <c r="A1976" s="12">
        <v>1973</v>
      </c>
      <c r="Q1976" s="24"/>
      <c r="BC1976" s="24"/>
      <c r="BV1976" s="24"/>
      <c r="CO1976" s="24"/>
    </row>
    <row r="1977" spans="1:93" ht="13.5" customHeight="1" x14ac:dyDescent="0.15">
      <c r="A1977" s="12">
        <v>1974</v>
      </c>
      <c r="Q1977" s="24"/>
      <c r="BC1977" s="24"/>
      <c r="BV1977" s="24"/>
      <c r="CO1977" s="24"/>
    </row>
    <row r="1978" spans="1:93" ht="13.5" customHeight="1" x14ac:dyDescent="0.15">
      <c r="A1978" s="12">
        <v>1975</v>
      </c>
      <c r="Q1978" s="24"/>
      <c r="BC1978" s="24"/>
      <c r="BV1978" s="24"/>
      <c r="CO1978" s="24"/>
    </row>
    <row r="1979" spans="1:93" ht="13.5" customHeight="1" x14ac:dyDescent="0.15">
      <c r="A1979" s="12">
        <v>1976</v>
      </c>
      <c r="Q1979" s="24"/>
      <c r="BC1979" s="24"/>
      <c r="BV1979" s="24"/>
      <c r="CO1979" s="24"/>
    </row>
    <row r="1980" spans="1:93" ht="13.5" customHeight="1" x14ac:dyDescent="0.15">
      <c r="A1980" s="12">
        <v>1977</v>
      </c>
      <c r="Q1980" s="24"/>
      <c r="BC1980" s="24"/>
      <c r="BV1980" s="24"/>
      <c r="CO1980" s="24"/>
    </row>
    <row r="1981" spans="1:93" ht="13.5" customHeight="1" x14ac:dyDescent="0.15">
      <c r="A1981" s="12">
        <v>1978</v>
      </c>
      <c r="Q1981" s="24"/>
      <c r="BC1981" s="24"/>
      <c r="BV1981" s="24"/>
      <c r="CO1981" s="24"/>
    </row>
    <row r="1982" spans="1:93" ht="13.5" customHeight="1" x14ac:dyDescent="0.15">
      <c r="A1982" s="12">
        <v>1979</v>
      </c>
      <c r="Q1982" s="24"/>
      <c r="BC1982" s="24"/>
      <c r="BV1982" s="24"/>
      <c r="CO1982" s="24"/>
    </row>
    <row r="1983" spans="1:93" ht="13.5" customHeight="1" x14ac:dyDescent="0.15">
      <c r="A1983" s="12">
        <v>1980</v>
      </c>
      <c r="Q1983" s="24"/>
      <c r="BC1983" s="24"/>
      <c r="BV1983" s="24"/>
      <c r="CO1983" s="24"/>
    </row>
    <row r="1984" spans="1:93" ht="13.5" customHeight="1" x14ac:dyDescent="0.15">
      <c r="A1984" s="12">
        <v>1981</v>
      </c>
      <c r="Q1984" s="24"/>
      <c r="BC1984" s="24"/>
      <c r="BV1984" s="24"/>
      <c r="CO1984" s="24"/>
    </row>
    <row r="1985" spans="1:93" ht="13.5" customHeight="1" x14ac:dyDescent="0.15">
      <c r="A1985" s="12">
        <v>1982</v>
      </c>
      <c r="Q1985" s="24"/>
      <c r="BC1985" s="24"/>
      <c r="BV1985" s="24"/>
      <c r="CO1985" s="24"/>
    </row>
    <row r="1986" spans="1:93" ht="13.5" customHeight="1" x14ac:dyDescent="0.15">
      <c r="A1986" s="12">
        <v>1983</v>
      </c>
      <c r="Q1986" s="24"/>
      <c r="BC1986" s="24"/>
      <c r="BV1986" s="24"/>
      <c r="CO1986" s="24"/>
    </row>
    <row r="1987" spans="1:93" ht="13.5" customHeight="1" x14ac:dyDescent="0.15">
      <c r="A1987" s="12">
        <v>1984</v>
      </c>
      <c r="Q1987" s="24"/>
      <c r="BC1987" s="24"/>
      <c r="BV1987" s="24"/>
      <c r="CO1987" s="24"/>
    </row>
    <row r="1988" spans="1:93" ht="13.5" customHeight="1" x14ac:dyDescent="0.15">
      <c r="A1988" s="12">
        <v>1985</v>
      </c>
      <c r="Q1988" s="24"/>
      <c r="BC1988" s="24"/>
      <c r="BV1988" s="24"/>
      <c r="CO1988" s="24"/>
    </row>
    <row r="1989" spans="1:93" ht="13.5" customHeight="1" x14ac:dyDescent="0.15">
      <c r="A1989" s="12">
        <v>1986</v>
      </c>
      <c r="Q1989" s="24"/>
      <c r="BC1989" s="24"/>
      <c r="BV1989" s="24"/>
      <c r="CO1989" s="24"/>
    </row>
    <row r="1990" spans="1:93" ht="13.5" customHeight="1" x14ac:dyDescent="0.15">
      <c r="A1990" s="12">
        <v>1987</v>
      </c>
      <c r="Q1990" s="24"/>
      <c r="BC1990" s="24"/>
      <c r="BV1990" s="24"/>
      <c r="CO1990" s="24"/>
    </row>
    <row r="1991" spans="1:93" ht="13.5" customHeight="1" x14ac:dyDescent="0.15">
      <c r="A1991" s="12">
        <v>1988</v>
      </c>
      <c r="Q1991" s="24"/>
      <c r="BC1991" s="24"/>
      <c r="BV1991" s="24"/>
      <c r="CO1991" s="24"/>
    </row>
    <row r="1992" spans="1:93" ht="13.5" customHeight="1" x14ac:dyDescent="0.15">
      <c r="A1992" s="12">
        <v>1989</v>
      </c>
      <c r="Q1992" s="24"/>
      <c r="BC1992" s="24"/>
      <c r="BV1992" s="24"/>
      <c r="CO1992" s="24"/>
    </row>
    <row r="1993" spans="1:93" ht="13.5" customHeight="1" x14ac:dyDescent="0.15">
      <c r="A1993" s="12">
        <v>1990</v>
      </c>
      <c r="Q1993" s="24"/>
      <c r="BC1993" s="24"/>
      <c r="BV1993" s="24"/>
      <c r="CO1993" s="24"/>
    </row>
    <row r="1994" spans="1:93" ht="13.5" customHeight="1" x14ac:dyDescent="0.15">
      <c r="A1994" s="12">
        <v>1991</v>
      </c>
      <c r="Q1994" s="24"/>
      <c r="BC1994" s="24"/>
      <c r="BV1994" s="24"/>
      <c r="CO1994" s="24"/>
    </row>
    <row r="1995" spans="1:93" ht="13.5" customHeight="1" x14ac:dyDescent="0.15">
      <c r="A1995" s="12">
        <v>1992</v>
      </c>
      <c r="Q1995" s="24"/>
      <c r="BC1995" s="24"/>
      <c r="BV1995" s="24"/>
      <c r="CO1995" s="24"/>
    </row>
    <row r="1996" spans="1:93" ht="13.5" customHeight="1" x14ac:dyDescent="0.15">
      <c r="A1996" s="12">
        <v>1993</v>
      </c>
      <c r="Q1996" s="24"/>
      <c r="BC1996" s="24"/>
      <c r="BV1996" s="24"/>
      <c r="CO1996" s="24"/>
    </row>
    <row r="1997" spans="1:93" ht="13.5" customHeight="1" x14ac:dyDescent="0.15">
      <c r="A1997" s="12">
        <v>1994</v>
      </c>
      <c r="Q1997" s="24"/>
      <c r="BC1997" s="24"/>
      <c r="BV1997" s="24"/>
      <c r="CO1997" s="24"/>
    </row>
    <row r="1998" spans="1:93" ht="13.5" customHeight="1" x14ac:dyDescent="0.15">
      <c r="A1998" s="12">
        <v>1995</v>
      </c>
      <c r="Q1998" s="24"/>
      <c r="BC1998" s="24"/>
      <c r="BV1998" s="24"/>
      <c r="CO1998" s="24"/>
    </row>
    <row r="1999" spans="1:93" ht="13.5" customHeight="1" x14ac:dyDescent="0.15">
      <c r="A1999" s="12">
        <v>1996</v>
      </c>
      <c r="Q1999" s="24"/>
      <c r="BC1999" s="24"/>
      <c r="BV1999" s="24"/>
      <c r="CO1999" s="24"/>
    </row>
    <row r="2000" spans="1:93" ht="13.5" customHeight="1" x14ac:dyDescent="0.15">
      <c r="A2000" s="12">
        <v>1997</v>
      </c>
      <c r="Q2000" s="24"/>
      <c r="BC2000" s="24"/>
      <c r="BV2000" s="24"/>
      <c r="CO2000" s="24"/>
    </row>
    <row r="2001" spans="1:93" ht="13.5" customHeight="1" x14ac:dyDescent="0.15">
      <c r="A2001" s="12">
        <v>1998</v>
      </c>
      <c r="Q2001" s="24"/>
      <c r="BC2001" s="24"/>
      <c r="BV2001" s="24"/>
      <c r="CO2001" s="24"/>
    </row>
    <row r="2002" spans="1:93" ht="13.5" customHeight="1" x14ac:dyDescent="0.15">
      <c r="A2002" s="12">
        <v>1999</v>
      </c>
      <c r="Q2002" s="24"/>
      <c r="BC2002" s="24"/>
      <c r="BV2002" s="24"/>
      <c r="CO2002" s="24"/>
    </row>
    <row r="2003" spans="1:93" ht="13.5" customHeight="1" x14ac:dyDescent="0.15">
      <c r="A2003" s="12">
        <v>2000</v>
      </c>
      <c r="Q2003" s="24"/>
      <c r="BC2003" s="24"/>
      <c r="BV2003" s="24"/>
      <c r="CO2003" s="24"/>
    </row>
  </sheetData>
  <mergeCells count="117">
    <mergeCell ref="GY1:GY3"/>
    <mergeCell ref="GE2:GE3"/>
    <mergeCell ref="GF1:GX1"/>
    <mergeCell ref="GF2:GF3"/>
    <mergeCell ref="GG2:GJ2"/>
    <mergeCell ref="GK2:GK3"/>
    <mergeCell ref="GL2:GP2"/>
    <mergeCell ref="GQ2:GQ3"/>
    <mergeCell ref="GR2:GR3"/>
    <mergeCell ref="ET1:FL1"/>
    <mergeCell ref="FM1:GE1"/>
    <mergeCell ref="ET2:ET3"/>
    <mergeCell ref="EU2:EX2"/>
    <mergeCell ref="EY2:EY3"/>
    <mergeCell ref="EZ2:FD2"/>
    <mergeCell ref="FE2:FE3"/>
    <mergeCell ref="FF2:FF3"/>
    <mergeCell ref="FG2:FI2"/>
    <mergeCell ref="FJ2:FJ3"/>
    <mergeCell ref="FK2:FK3"/>
    <mergeCell ref="FL2:FL3"/>
    <mergeCell ref="FM2:FM3"/>
    <mergeCell ref="FN2:FQ2"/>
    <mergeCell ref="FR2:FR3"/>
    <mergeCell ref="FS2:FW2"/>
    <mergeCell ref="FX2:FX3"/>
    <mergeCell ref="FZ2:GB2"/>
    <mergeCell ref="DH1:DZ1"/>
    <mergeCell ref="DH2:DH3"/>
    <mergeCell ref="DI2:DL2"/>
    <mergeCell ref="DM2:DM3"/>
    <mergeCell ref="DN2:DR2"/>
    <mergeCell ref="DS2:DS3"/>
    <mergeCell ref="DT2:DT3"/>
    <mergeCell ref="DU2:DW2"/>
    <mergeCell ref="DX2:DX3"/>
    <mergeCell ref="BV2:BV3"/>
    <mergeCell ref="BW2:BZ2"/>
    <mergeCell ref="CA2:CA3"/>
    <mergeCell ref="CB2:CF2"/>
    <mergeCell ref="CI2:CK2"/>
    <mergeCell ref="CL2:CL3"/>
    <mergeCell ref="CM2:CM3"/>
    <mergeCell ref="CN2:CN3"/>
    <mergeCell ref="CO1:DG1"/>
    <mergeCell ref="CO2:CO3"/>
    <mergeCell ref="CP2:CS2"/>
    <mergeCell ref="CT2:CT3"/>
    <mergeCell ref="CU2:CY2"/>
    <mergeCell ref="CZ2:CZ3"/>
    <mergeCell ref="DA2:DA3"/>
    <mergeCell ref="DB2:DD2"/>
    <mergeCell ref="L1:P2"/>
    <mergeCell ref="AB2:AB3"/>
    <mergeCell ref="AD2:AF2"/>
    <mergeCell ref="CG2:CG3"/>
    <mergeCell ref="CH2:CH3"/>
    <mergeCell ref="AK2:AN2"/>
    <mergeCell ref="A1:A3"/>
    <mergeCell ref="B1:B3"/>
    <mergeCell ref="C1:E2"/>
    <mergeCell ref="F1:J2"/>
    <mergeCell ref="AC2:AC3"/>
    <mergeCell ref="K1:K3"/>
    <mergeCell ref="V2:V3"/>
    <mergeCell ref="Q2:Q3"/>
    <mergeCell ref="AO2:AO3"/>
    <mergeCell ref="AP2:AT2"/>
    <mergeCell ref="AU2:AU3"/>
    <mergeCell ref="AV2:AV3"/>
    <mergeCell ref="AW2:AY2"/>
    <mergeCell ref="AZ2:AZ3"/>
    <mergeCell ref="BA2:BA3"/>
    <mergeCell ref="BB2:BB3"/>
    <mergeCell ref="BC1:BU1"/>
    <mergeCell ref="BC2:BC3"/>
    <mergeCell ref="DG2:DG3"/>
    <mergeCell ref="DY2:DY3"/>
    <mergeCell ref="DZ2:DZ3"/>
    <mergeCell ref="EA1:ES1"/>
    <mergeCell ref="Q1:AI1"/>
    <mergeCell ref="R2:U2"/>
    <mergeCell ref="AH2:AH3"/>
    <mergeCell ref="AJ2:AJ3"/>
    <mergeCell ref="AJ1:BB1"/>
    <mergeCell ref="AG2:AG3"/>
    <mergeCell ref="AI2:AI3"/>
    <mergeCell ref="DE2:DE3"/>
    <mergeCell ref="DF2:DF3"/>
    <mergeCell ref="W2:AA2"/>
    <mergeCell ref="BD2:BG2"/>
    <mergeCell ref="BH2:BH3"/>
    <mergeCell ref="BI2:BM2"/>
    <mergeCell ref="BN2:BN3"/>
    <mergeCell ref="BO2:BO3"/>
    <mergeCell ref="BP2:BR2"/>
    <mergeCell ref="BS2:BS3"/>
    <mergeCell ref="BT2:BT3"/>
    <mergeCell ref="BU2:BU3"/>
    <mergeCell ref="BV1:CN1"/>
    <mergeCell ref="EA2:EA3"/>
    <mergeCell ref="EB2:EE2"/>
    <mergeCell ref="FY2:FY3"/>
    <mergeCell ref="GC2:GC3"/>
    <mergeCell ref="GD2:GD3"/>
    <mergeCell ref="GX2:GX3"/>
    <mergeCell ref="EF2:EF3"/>
    <mergeCell ref="EG2:EK2"/>
    <mergeCell ref="EL2:EL3"/>
    <mergeCell ref="EM2:EM3"/>
    <mergeCell ref="EN2:EP2"/>
    <mergeCell ref="EQ2:EQ3"/>
    <mergeCell ref="ER2:ER3"/>
    <mergeCell ref="ES2:ES3"/>
    <mergeCell ref="GS2:GU2"/>
    <mergeCell ref="GV2:GV3"/>
    <mergeCell ref="GW2:GW3"/>
  </mergeCells>
  <phoneticPr fontId="2"/>
  <dataValidations count="11">
    <dataValidation type="list" allowBlank="1" showInputMessage="1" showErrorMessage="1" sqref="GQ4:GQ2003 FX4:FX2003 FE4:FE2003 EL4:EL2003 DS4:DS2003 CZ4:CZ2003 CG4:CG2003 BN4:BN2003 AU4:AU2003 AB4:AB2003" xr:uid="{E3E89DD9-E08A-4A78-8DD0-18582A17EA62}">
      <formula1>"違反なし,違反あり"</formula1>
    </dataValidation>
    <dataValidation type="list" allowBlank="1" showInputMessage="1" showErrorMessage="1" sqref="GT4:GU2003 GA4:GB2003 FH4:FI2003 EO4:EP2003 DV4:DW2003 DC4:DD2003 CJ4:CK2003 BQ4:BR2003 AX4:AY2003 AE4:AF2003" xr:uid="{54669A41-BECB-4D2B-A44A-D111DBD154FC}">
      <formula1>"済,否,業者間"</formula1>
    </dataValidation>
    <dataValidation type="list" allowBlank="1" showInputMessage="1" showErrorMessage="1" sqref="GL4:GL2003 FS4:FS2003 EZ4:EZ2003 EG4:EG2003 DN4:DN2003 CU4:CU2003 CB4:CB2003 BI4:BI2003 AP4:AP2003 W4:W2003" xr:uid="{2D694077-0BE5-411C-A6DD-46FD3BF5369C}">
      <formula1>"販売,引渡し"</formula1>
    </dataValidation>
    <dataValidation type="list" allowBlank="1" showInputMessage="1" showErrorMessage="1" sqref="GH4:GH2003 FO4:FO2003 EV4:EV2003 EC4:EC2003 DJ4:DJ2003 CQ4:CQ2003 BX4:BX2003 BE4:BE2003 AL4:AL2003 S4:S2003" xr:uid="{71C73829-A707-4DE3-B7D1-C0614839B9BE}">
      <formula1>"確定日,推定日,輸入日"</formula1>
    </dataValidation>
    <dataValidation type="list" allowBlank="1" showInputMessage="1" showErrorMessage="1" sqref="GI4:GI2003 FP4:FP2003 EW4:EW2003 ED4:ED2003 DK4:DK2003 CR4:CR2003 BY4:BY2003 BF4:BF2003 AM4:AM2003 T4:T2003" xr:uid="{D88EA59E-81FF-4A36-A4F3-6330DD272520}">
      <formula1>"雄,雌,不明"</formula1>
    </dataValidation>
    <dataValidation type="list" allowBlank="1" showInputMessage="1" showErrorMessage="1" sqref="L4:L2003" xr:uid="{DCE7AB14-B19E-4D74-B700-4D18CE7D1A0A}">
      <formula1>"繁殖者に同,販売者,譲渡者"</formula1>
    </dataValidation>
    <dataValidation type="list" allowBlank="1" showInputMessage="1" showErrorMessage="1" sqref="ET4:ET2003" xr:uid="{18A5D27C-4AD9-481F-86A8-6664EE551065}">
      <formula1>"単体,個体１,個体２と同じ,個体３と同じ,個体４と同じ,個体５と同じ,個体６と同じ,個体７と同じ,個体８と同じ,個体９と同じ,個体10と同じ"</formula1>
    </dataValidation>
    <dataValidation type="list" allowBlank="1" showInputMessage="1" showErrorMessage="1" sqref="B5:B2003" xr:uid="{91909FBA-78F5-48E1-9C10-9A7AF5307741}">
      <formula1>"販売,貸出し,展示"</formula1>
    </dataValidation>
    <dataValidation type="list" allowBlank="1" showInputMessage="1" showErrorMessage="1" sqref="F4:F2003" xr:uid="{A3D78D0D-DEC7-4EB2-B969-96A8253FDAE7}">
      <formula1>"繁殖者,輸出者,譲渡者,捕獲者"</formula1>
    </dataValidation>
    <dataValidation type="list" allowBlank="1" showInputMessage="1" showErrorMessage="1" sqref="Q4:Q2003 FM4:FM2003 EA4:EA2003 CO4:CO2003 BV4:BV2003 GF4:GF2003 DH4:DH2003 BC4:BC2003 AJ4:AJ2003" xr:uid="{98AC1D7E-F7D2-4C7E-AA54-1232828EE3C6}">
      <formula1>"単体,個体１と同じ,個体２と同じ,個体３と同じ,個体４と同じ,個体５と同じ,個体６と同じ,個体７と同じ,個体８と同じ,個体９と同じ,個体10と同じ"</formula1>
    </dataValidation>
    <dataValidation type="list" allowBlank="1" showInputMessage="1" showErrorMessage="1" sqref="B4" xr:uid="{67F994A6-9B8F-4FAA-B1C7-86DF4BB88ABB}">
      <formula1>"販売,貸出し,展示,譲受飼養"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A318-D68D-4186-AEC5-599E9E7CAAE0}">
  <dimension ref="A1:V108"/>
  <sheetViews>
    <sheetView topLeftCell="A46" workbookViewId="0">
      <selection activeCell="M70" sqref="M70:O70"/>
    </sheetView>
  </sheetViews>
  <sheetFormatPr defaultColWidth="4" defaultRowHeight="16.5" customHeight="1" x14ac:dyDescent="0.15"/>
  <cols>
    <col min="1" max="1" width="4" style="18" customWidth="1"/>
    <col min="2" max="3" width="4" style="18"/>
    <col min="4" max="4" width="4" style="18" customWidth="1"/>
    <col min="5" max="16384" width="4" style="18"/>
  </cols>
  <sheetData>
    <row r="1" spans="1:22" ht="16.5" customHeight="1" x14ac:dyDescent="0.15">
      <c r="A1" s="115" t="s">
        <v>83</v>
      </c>
      <c r="B1" s="116"/>
      <c r="E1" s="184" t="s">
        <v>8</v>
      </c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</row>
    <row r="2" spans="1:22" ht="16.5" customHeight="1" x14ac:dyDescent="0.15"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</row>
    <row r="3" spans="1:22" ht="16.5" customHeight="1" thickBot="1" x14ac:dyDescent="0.2">
      <c r="A3" s="115" t="s">
        <v>2</v>
      </c>
      <c r="B3" s="115"/>
      <c r="C3" s="115"/>
      <c r="D3" s="175">
        <v>1</v>
      </c>
      <c r="E3" s="176"/>
      <c r="F3" s="19"/>
      <c r="S3" s="115" t="s">
        <v>21</v>
      </c>
      <c r="T3" s="115"/>
      <c r="U3" s="115">
        <f>VLOOKUP(D3,メイン!A4:GY2003,2,FALSE)</f>
        <v>0</v>
      </c>
      <c r="V3" s="115"/>
    </row>
    <row r="4" spans="1:22" ht="16.5" customHeight="1" thickTop="1" x14ac:dyDescent="0.15">
      <c r="A4" s="177" t="s">
        <v>3</v>
      </c>
      <c r="B4" s="178"/>
      <c r="C4" s="178"/>
      <c r="D4" s="179"/>
      <c r="E4" s="171" t="s">
        <v>36</v>
      </c>
      <c r="F4" s="180"/>
      <c r="G4" s="173">
        <f>VLOOKUP(D3,メイン!A3:GY2003,3,FALSE)</f>
        <v>0</v>
      </c>
      <c r="H4" s="180"/>
      <c r="I4" s="180"/>
      <c r="J4" s="180"/>
      <c r="K4" s="180"/>
      <c r="L4" s="183"/>
      <c r="M4" s="171" t="s">
        <v>12</v>
      </c>
      <c r="N4" s="172"/>
      <c r="O4" s="173">
        <f>VLOOKUP(D3,メイン!A4:GY2003,4,FALSE)</f>
        <v>0</v>
      </c>
      <c r="P4" s="181"/>
      <c r="Q4" s="181"/>
      <c r="R4" s="182"/>
      <c r="S4" s="171" t="s">
        <v>35</v>
      </c>
      <c r="T4" s="172"/>
      <c r="U4" s="173">
        <f>VLOOKUP(D3,メイン!A4:GY2003,5,FALSE)</f>
        <v>0</v>
      </c>
      <c r="V4" s="174"/>
    </row>
    <row r="5" spans="1:22" ht="16.5" customHeight="1" x14ac:dyDescent="0.15">
      <c r="A5" s="144" t="s">
        <v>10</v>
      </c>
      <c r="B5" s="145"/>
      <c r="C5" s="145"/>
      <c r="D5" s="146"/>
      <c r="E5" s="141">
        <f>VLOOKUP(D3,メイン!A4:GY2003,6,FALSE)</f>
        <v>0</v>
      </c>
      <c r="F5" s="164"/>
      <c r="G5" s="117" t="s">
        <v>85</v>
      </c>
      <c r="H5" s="118"/>
      <c r="I5" s="119"/>
      <c r="J5" s="166">
        <f>VLOOKUP(D3,メイン!A4:GY2003,7,FALSE)</f>
        <v>0</v>
      </c>
      <c r="K5" s="121"/>
      <c r="L5" s="121"/>
      <c r="M5" s="121"/>
      <c r="N5" s="164"/>
      <c r="O5" s="141" t="s">
        <v>87</v>
      </c>
      <c r="P5" s="121"/>
      <c r="Q5" s="166">
        <f>VLOOKUP(D3,メイン!A4:GY2003,8,FALSE)</f>
        <v>0</v>
      </c>
      <c r="R5" s="121"/>
      <c r="S5" s="121"/>
      <c r="T5" s="121"/>
      <c r="U5" s="121"/>
      <c r="V5" s="186"/>
    </row>
    <row r="6" spans="1:22" ht="16.5" customHeight="1" x14ac:dyDescent="0.15">
      <c r="A6" s="147"/>
      <c r="B6" s="127"/>
      <c r="C6" s="127"/>
      <c r="D6" s="128"/>
      <c r="E6" s="117" t="s">
        <v>46</v>
      </c>
      <c r="F6" s="118"/>
      <c r="G6" s="134">
        <f>VLOOKUP(D3,メイン!A4:GY2003,9,FALSE)</f>
        <v>0</v>
      </c>
      <c r="H6" s="132"/>
      <c r="I6" s="132"/>
      <c r="J6" s="132"/>
      <c r="K6" s="132"/>
      <c r="L6" s="132"/>
      <c r="M6" s="132"/>
      <c r="N6" s="133"/>
      <c r="O6" s="141" t="s">
        <v>16</v>
      </c>
      <c r="P6" s="120"/>
      <c r="Q6" s="166">
        <f>VLOOKUP(D3,メイン!A4:GY2003,10,FALSE)</f>
        <v>0</v>
      </c>
      <c r="R6" s="120"/>
      <c r="S6" s="120"/>
      <c r="T6" s="120"/>
      <c r="U6" s="121"/>
      <c r="V6" s="186"/>
    </row>
    <row r="7" spans="1:22" ht="16.5" customHeight="1" x14ac:dyDescent="0.15">
      <c r="A7" s="148" t="s">
        <v>5</v>
      </c>
      <c r="B7" s="130"/>
      <c r="C7" s="130"/>
      <c r="D7" s="131"/>
      <c r="E7" s="117">
        <f>VLOOKUP(D3,メイン!A4:GY2003,11,FALSE)</f>
        <v>0</v>
      </c>
      <c r="F7" s="118"/>
      <c r="G7" s="118"/>
      <c r="H7" s="118"/>
      <c r="I7" s="13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90"/>
    </row>
    <row r="8" spans="1:22" ht="16.5" customHeight="1" x14ac:dyDescent="0.15">
      <c r="A8" s="149" t="s">
        <v>34</v>
      </c>
      <c r="B8" s="124"/>
      <c r="C8" s="124"/>
      <c r="D8" s="125"/>
      <c r="E8" s="117">
        <f>VLOOKUP(D3,メイン!A4:GY2003,12,FALSE)</f>
        <v>0</v>
      </c>
      <c r="F8" s="139"/>
      <c r="G8" s="117" t="s">
        <v>88</v>
      </c>
      <c r="H8" s="118"/>
      <c r="I8" s="119"/>
      <c r="J8" s="134">
        <f>VLOOKUP(D3,メイン!A4:GY2003,13,FALSE)</f>
        <v>0</v>
      </c>
      <c r="K8" s="118"/>
      <c r="L8" s="118"/>
      <c r="M8" s="118"/>
      <c r="N8" s="139"/>
      <c r="O8" s="117" t="s">
        <v>15</v>
      </c>
      <c r="P8" s="138"/>
      <c r="Q8" s="134">
        <f>VLOOKUP(D3,メイン!A4:GY2003,14,FALSE)</f>
        <v>0</v>
      </c>
      <c r="R8" s="132"/>
      <c r="S8" s="132"/>
      <c r="T8" s="132"/>
      <c r="U8" s="118"/>
      <c r="V8" s="165"/>
    </row>
    <row r="9" spans="1:22" ht="16.5" customHeight="1" thickBot="1" x14ac:dyDescent="0.2">
      <c r="A9" s="150"/>
      <c r="B9" s="151"/>
      <c r="C9" s="151"/>
      <c r="D9" s="152"/>
      <c r="E9" s="142" t="s">
        <v>14</v>
      </c>
      <c r="F9" s="143"/>
      <c r="G9" s="167">
        <f>VLOOKUP(D3,メイン!A4:GY2003,15,FALSE)</f>
        <v>0</v>
      </c>
      <c r="H9" s="168"/>
      <c r="I9" s="168"/>
      <c r="J9" s="168"/>
      <c r="K9" s="168"/>
      <c r="L9" s="168"/>
      <c r="M9" s="168"/>
      <c r="N9" s="187"/>
      <c r="O9" s="142" t="s">
        <v>16</v>
      </c>
      <c r="P9" s="185"/>
      <c r="Q9" s="167">
        <f>VLOOKUP(D3,メイン!A4:GY2003,16,FALSE)</f>
        <v>0</v>
      </c>
      <c r="R9" s="168"/>
      <c r="S9" s="168"/>
      <c r="T9" s="168"/>
      <c r="U9" s="169"/>
      <c r="V9" s="170"/>
    </row>
    <row r="10" spans="1:22" ht="16.5" customHeight="1" thickTop="1" x14ac:dyDescent="0.15">
      <c r="A10" s="20"/>
      <c r="B10" s="20"/>
      <c r="C10" s="20"/>
      <c r="D10" s="20"/>
      <c r="E10" s="20"/>
      <c r="O10" s="20"/>
      <c r="P10" s="20"/>
      <c r="Q10" s="20"/>
      <c r="R10" s="20"/>
      <c r="S10" s="20"/>
      <c r="T10" s="20"/>
      <c r="U10" s="20"/>
      <c r="V10" s="20"/>
    </row>
    <row r="11" spans="1:22" ht="16.5" customHeight="1" x14ac:dyDescent="0.15">
      <c r="A11" s="136" t="s">
        <v>37</v>
      </c>
      <c r="B11" s="136"/>
      <c r="C11" s="136"/>
      <c r="D11" s="137"/>
      <c r="E11" s="120" t="s">
        <v>55</v>
      </c>
      <c r="F11" s="121"/>
      <c r="G11" s="127">
        <f>VLOOKUP(D3,メイン!A4:GY2003,17,FALSE)</f>
        <v>0</v>
      </c>
      <c r="H11" s="127"/>
      <c r="I11" s="127"/>
      <c r="J11" s="122" t="s">
        <v>63</v>
      </c>
      <c r="K11" s="122"/>
      <c r="L11" s="122"/>
      <c r="M11" s="122"/>
      <c r="N11" s="122"/>
      <c r="O11" s="122"/>
      <c r="P11" s="122"/>
      <c r="Q11" s="122"/>
      <c r="R11" s="122"/>
      <c r="S11" s="122"/>
      <c r="T11" s="20"/>
      <c r="U11" s="20"/>
      <c r="V11" s="20"/>
    </row>
    <row r="12" spans="1:22" ht="16.5" customHeight="1" x14ac:dyDescent="0.15">
      <c r="A12" s="129" t="s">
        <v>4</v>
      </c>
      <c r="B12" s="138"/>
      <c r="C12" s="138"/>
      <c r="D12" s="140"/>
      <c r="E12" s="117">
        <f>VLOOKUP(D3,メイン!A4:GY2003,18,FALSE)</f>
        <v>0</v>
      </c>
      <c r="F12" s="118"/>
      <c r="G12" s="118"/>
      <c r="H12" s="118"/>
      <c r="I12" s="119"/>
      <c r="J12" s="132">
        <f>VLOOKUP(D3,メイン!A4:GY2000,19,FALSE)</f>
        <v>0</v>
      </c>
      <c r="K12" s="139"/>
      <c r="L12" s="117" t="s">
        <v>30</v>
      </c>
      <c r="M12" s="119"/>
      <c r="N12" s="134">
        <f>VLOOKUP(D3,メイン!A4:GY2003,20,FALSE)</f>
        <v>0</v>
      </c>
      <c r="O12" s="139"/>
      <c r="P12" s="117" t="s">
        <v>32</v>
      </c>
      <c r="Q12" s="119"/>
      <c r="R12" s="134">
        <f>VLOOKUP(D3,メイン!A4:GY2003,21,FALSE)</f>
        <v>0</v>
      </c>
      <c r="S12" s="118"/>
      <c r="T12" s="118"/>
      <c r="U12" s="118"/>
      <c r="V12" s="139"/>
    </row>
    <row r="13" spans="1:22" ht="16.5" customHeight="1" x14ac:dyDescent="0.15">
      <c r="A13" s="129" t="s">
        <v>31</v>
      </c>
      <c r="B13" s="138"/>
      <c r="C13" s="138"/>
      <c r="D13" s="140"/>
      <c r="E13" s="117">
        <f>VLOOKUP(D3,メイン!A4:GY2003,22,FALSE)</f>
        <v>0</v>
      </c>
      <c r="F13" s="138"/>
      <c r="G13" s="138"/>
      <c r="H13" s="138"/>
      <c r="I13" s="138"/>
      <c r="J13" s="35" t="s">
        <v>33</v>
      </c>
      <c r="K13" s="36"/>
      <c r="L13" s="36"/>
      <c r="M13" s="37"/>
      <c r="N13" s="134">
        <f>VLOOKUP(D3,メイン!A4:GY2003,28,FALSE)</f>
        <v>0</v>
      </c>
      <c r="O13" s="139"/>
      <c r="P13" s="35" t="s">
        <v>29</v>
      </c>
      <c r="Q13" s="36"/>
      <c r="R13" s="37"/>
      <c r="S13" s="134">
        <f>VLOOKUP(D3,メイン!A4:GY2003,29,FALSE)</f>
        <v>0</v>
      </c>
      <c r="T13" s="118"/>
      <c r="U13" s="118"/>
      <c r="V13" s="139"/>
    </row>
    <row r="14" spans="1:22" ht="16.5" customHeight="1" x14ac:dyDescent="0.15">
      <c r="A14" s="123" t="s">
        <v>6</v>
      </c>
      <c r="B14" s="124"/>
      <c r="C14" s="124"/>
      <c r="D14" s="125"/>
      <c r="E14" s="117">
        <f>VLOOKUP(D3,メイン!A4:GY2003,23,FALSE)</f>
        <v>0</v>
      </c>
      <c r="F14" s="118"/>
      <c r="G14" s="117" t="s">
        <v>13</v>
      </c>
      <c r="H14" s="118"/>
      <c r="I14" s="119"/>
      <c r="J14" s="134">
        <f>VLOOKUP(D3,メイン!A4:GY2003,24,FALSE)</f>
        <v>0</v>
      </c>
      <c r="K14" s="118"/>
      <c r="L14" s="118"/>
      <c r="M14" s="118"/>
      <c r="N14" s="139"/>
      <c r="O14" s="117" t="s">
        <v>15</v>
      </c>
      <c r="P14" s="118"/>
      <c r="Q14" s="134">
        <f>VLOOKUP(D3,メイン!A4:GY2003,25,FALSE)</f>
        <v>0</v>
      </c>
      <c r="R14" s="118"/>
      <c r="S14" s="118"/>
      <c r="T14" s="118"/>
      <c r="U14" s="118"/>
      <c r="V14" s="139"/>
    </row>
    <row r="15" spans="1:22" ht="16.5" customHeight="1" x14ac:dyDescent="0.15">
      <c r="A15" s="126"/>
      <c r="B15" s="127"/>
      <c r="C15" s="127"/>
      <c r="D15" s="128"/>
      <c r="E15" s="117" t="s">
        <v>14</v>
      </c>
      <c r="F15" s="119"/>
      <c r="G15" s="134">
        <f>VLOOKUP(D3,メイン!A4:GY2003,26,FALSE)</f>
        <v>0</v>
      </c>
      <c r="H15" s="132"/>
      <c r="I15" s="132"/>
      <c r="J15" s="132"/>
      <c r="K15" s="132"/>
      <c r="L15" s="132"/>
      <c r="M15" s="132"/>
      <c r="N15" s="133"/>
      <c r="O15" s="117" t="s">
        <v>16</v>
      </c>
      <c r="P15" s="132"/>
      <c r="Q15" s="134">
        <f>VLOOKUP(D3,メイン!A4:GY2003,27,FALSE)</f>
        <v>0</v>
      </c>
      <c r="R15" s="132"/>
      <c r="S15" s="132"/>
      <c r="T15" s="132"/>
      <c r="U15" s="118"/>
      <c r="V15" s="139"/>
    </row>
    <row r="16" spans="1:22" ht="16.5" customHeight="1" x14ac:dyDescent="0.15">
      <c r="A16" s="129" t="s">
        <v>7</v>
      </c>
      <c r="B16" s="130"/>
      <c r="C16" s="130"/>
      <c r="D16" s="131"/>
      <c r="E16" s="117" t="s">
        <v>20</v>
      </c>
      <c r="F16" s="162"/>
      <c r="G16" s="163"/>
      <c r="H16" s="134">
        <f>VLOOKUP(D3,メイン!A4:GY2003,30,FALSE)</f>
        <v>0</v>
      </c>
      <c r="I16" s="138"/>
      <c r="J16" s="138"/>
      <c r="K16" s="138"/>
      <c r="L16" s="138"/>
      <c r="M16" s="117" t="s">
        <v>19</v>
      </c>
      <c r="N16" s="138"/>
      <c r="O16" s="138"/>
      <c r="P16" s="134">
        <f>VLOOKUP(D3,メイン!A4:GY2003,31,FALSE)</f>
        <v>0</v>
      </c>
      <c r="Q16" s="133"/>
      <c r="R16" s="117" t="s">
        <v>18</v>
      </c>
      <c r="S16" s="132"/>
      <c r="T16" s="118"/>
      <c r="U16" s="134">
        <f>VLOOKUP(D3,メイン!A4:GY2003,32,FALSE)</f>
        <v>0</v>
      </c>
      <c r="V16" s="135"/>
    </row>
    <row r="17" spans="1:22" ht="16.5" customHeight="1" x14ac:dyDescent="0.15">
      <c r="A17" s="129" t="s">
        <v>28</v>
      </c>
      <c r="B17" s="130"/>
      <c r="C17" s="130"/>
      <c r="D17" s="131"/>
      <c r="E17" s="117">
        <f>VLOOKUP(D3,メイン!A4:GY2003,33,FALSE)</f>
        <v>0</v>
      </c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3"/>
    </row>
    <row r="18" spans="1:22" ht="16.5" customHeight="1" x14ac:dyDescent="0.15">
      <c r="A18" s="129" t="s">
        <v>26</v>
      </c>
      <c r="B18" s="130"/>
      <c r="C18" s="130"/>
      <c r="D18" s="131"/>
      <c r="E18" s="117">
        <f>VLOOKUP(D3,メイン!A4:GY2003,34,FALSE)</f>
        <v>0</v>
      </c>
      <c r="F18" s="118"/>
      <c r="G18" s="118"/>
      <c r="H18" s="118"/>
      <c r="I18" s="118"/>
      <c r="J18" s="117" t="s">
        <v>27</v>
      </c>
      <c r="K18" s="118"/>
      <c r="L18" s="139"/>
      <c r="M18" s="117">
        <f>VLOOKUP(D3,メイン!A4:GY2003,35,FALSE)</f>
        <v>0</v>
      </c>
      <c r="N18" s="138"/>
      <c r="O18" s="138"/>
      <c r="P18" s="138"/>
      <c r="Q18" s="138"/>
      <c r="R18" s="138"/>
      <c r="S18" s="138"/>
      <c r="T18" s="138"/>
      <c r="U18" s="138"/>
      <c r="V18" s="140"/>
    </row>
    <row r="19" spans="1:22" ht="16.5" customHeight="1" x14ac:dyDescent="0.15">
      <c r="A19" s="20"/>
      <c r="B19" s="20"/>
      <c r="C19" s="20"/>
      <c r="D19" s="20"/>
      <c r="K19" s="20"/>
      <c r="L19" s="17"/>
      <c r="M19" s="17"/>
      <c r="O19"/>
      <c r="P19"/>
      <c r="Q19"/>
      <c r="R19"/>
      <c r="S19"/>
      <c r="T19"/>
      <c r="U19"/>
      <c r="V19"/>
    </row>
    <row r="20" spans="1:22" ht="16.5" customHeight="1" x14ac:dyDescent="0.15">
      <c r="A20" s="136" t="s">
        <v>38</v>
      </c>
      <c r="B20" s="136"/>
      <c r="C20" s="136"/>
      <c r="D20" s="136"/>
      <c r="E20" s="120" t="s">
        <v>55</v>
      </c>
      <c r="F20" s="120"/>
      <c r="G20" s="127">
        <f>VLOOKUP(D3,メイン!A4:GY2003,36,FALSE)</f>
        <v>0</v>
      </c>
      <c r="H20" s="127"/>
      <c r="I20" s="127"/>
      <c r="J20" s="122" t="s">
        <v>63</v>
      </c>
      <c r="K20" s="122"/>
      <c r="L20" s="122"/>
      <c r="M20" s="122"/>
      <c r="N20" s="122"/>
      <c r="O20" s="122"/>
      <c r="P20" s="122"/>
      <c r="Q20" s="122"/>
      <c r="R20" s="122"/>
      <c r="S20" s="122"/>
      <c r="T20" s="20"/>
      <c r="U20" s="20"/>
      <c r="V20" s="20"/>
    </row>
    <row r="21" spans="1:22" ht="16.5" customHeight="1" x14ac:dyDescent="0.15">
      <c r="A21" s="129" t="s">
        <v>4</v>
      </c>
      <c r="B21" s="138"/>
      <c r="C21" s="138"/>
      <c r="D21" s="140"/>
      <c r="E21" s="117">
        <f>VLOOKUP(D3,メイン!A4:GY2003,37,FALSE)</f>
        <v>0</v>
      </c>
      <c r="F21" s="118"/>
      <c r="G21" s="118"/>
      <c r="H21" s="118"/>
      <c r="I21" s="119"/>
      <c r="J21" s="132">
        <f>VLOOKUP(D3,メイン!A4:GY2003,38,FALSE)</f>
        <v>0</v>
      </c>
      <c r="K21" s="139"/>
      <c r="L21" s="117" t="s">
        <v>30</v>
      </c>
      <c r="M21" s="119"/>
      <c r="N21" s="134">
        <f>VLOOKUP(D3,メイン!A4:GY2003,39,FALSE)</f>
        <v>0</v>
      </c>
      <c r="O21" s="139"/>
      <c r="P21" s="117" t="s">
        <v>32</v>
      </c>
      <c r="Q21" s="119"/>
      <c r="R21" s="134">
        <f>VLOOKUP(D3,メイン!A4:GY2003,40,FALSE)</f>
        <v>0</v>
      </c>
      <c r="S21" s="118"/>
      <c r="T21" s="118"/>
      <c r="U21" s="118"/>
      <c r="V21" s="139"/>
    </row>
    <row r="22" spans="1:22" ht="16.5" customHeight="1" x14ac:dyDescent="0.15">
      <c r="A22" s="129" t="s">
        <v>31</v>
      </c>
      <c r="B22" s="138"/>
      <c r="C22" s="138"/>
      <c r="D22" s="140"/>
      <c r="E22" s="117">
        <f>VLOOKUP(D3,メイン!A4:GY2003,41,FALSE)</f>
        <v>0</v>
      </c>
      <c r="F22" s="138"/>
      <c r="G22" s="138"/>
      <c r="H22" s="138"/>
      <c r="I22" s="138"/>
      <c r="J22" s="35" t="s">
        <v>33</v>
      </c>
      <c r="K22" s="36"/>
      <c r="L22" s="36"/>
      <c r="M22" s="37"/>
      <c r="N22" s="134">
        <f>VLOOKUP(D3,メイン!A4:GY2003,47,FALSE)</f>
        <v>0</v>
      </c>
      <c r="O22" s="139"/>
      <c r="P22" s="35" t="s">
        <v>29</v>
      </c>
      <c r="Q22" s="36"/>
      <c r="R22" s="37"/>
      <c r="S22" s="134">
        <f>VLOOKUP(D3,メイン!A4:GY2003,48,FALSE)</f>
        <v>0</v>
      </c>
      <c r="T22" s="118"/>
      <c r="U22" s="118"/>
      <c r="V22" s="139"/>
    </row>
    <row r="23" spans="1:22" ht="16.5" customHeight="1" x14ac:dyDescent="0.15">
      <c r="A23" s="123" t="s">
        <v>6</v>
      </c>
      <c r="B23" s="124"/>
      <c r="C23" s="124"/>
      <c r="D23" s="125"/>
      <c r="E23" s="117">
        <f>VLOOKUP(D3,メイン!A4:GY2003,42,FALSE)</f>
        <v>0</v>
      </c>
      <c r="F23" s="118"/>
      <c r="G23" s="117" t="s">
        <v>85</v>
      </c>
      <c r="H23" s="118"/>
      <c r="I23" s="119"/>
      <c r="J23" s="134">
        <f>VLOOKUP(D3,メイン!A4:GY2003,43,FALSE)</f>
        <v>0</v>
      </c>
      <c r="K23" s="118"/>
      <c r="L23" s="118"/>
      <c r="M23" s="118"/>
      <c r="N23" s="139"/>
      <c r="O23" s="117" t="s">
        <v>15</v>
      </c>
      <c r="P23" s="138"/>
      <c r="Q23" s="134">
        <f>VLOOKUP(D3,メイン!A4:GY2003,44,FALSE)</f>
        <v>0</v>
      </c>
      <c r="R23" s="118"/>
      <c r="S23" s="118"/>
      <c r="T23" s="118"/>
      <c r="U23" s="118"/>
      <c r="V23" s="139"/>
    </row>
    <row r="24" spans="1:22" ht="16.5" customHeight="1" x14ac:dyDescent="0.15">
      <c r="A24" s="126"/>
      <c r="B24" s="127"/>
      <c r="C24" s="127"/>
      <c r="D24" s="128"/>
      <c r="E24" s="117" t="s">
        <v>14</v>
      </c>
      <c r="F24" s="119"/>
      <c r="G24" s="134">
        <f>VLOOKUP(D3,メイン!A4:GY2003,45,FALSE)</f>
        <v>0</v>
      </c>
      <c r="H24" s="132"/>
      <c r="I24" s="132"/>
      <c r="J24" s="132"/>
      <c r="K24" s="132"/>
      <c r="L24" s="132"/>
      <c r="M24" s="132"/>
      <c r="N24" s="133"/>
      <c r="O24" s="117" t="s">
        <v>16</v>
      </c>
      <c r="P24" s="132"/>
      <c r="Q24" s="134">
        <f>VLOOKUP(D3,メイン!A4:GY2003,46,FALSE)</f>
        <v>0</v>
      </c>
      <c r="R24" s="132"/>
      <c r="S24" s="132"/>
      <c r="T24" s="132"/>
      <c r="U24" s="118"/>
      <c r="V24" s="139"/>
    </row>
    <row r="25" spans="1:22" ht="16.5" customHeight="1" x14ac:dyDescent="0.15">
      <c r="A25" s="129" t="s">
        <v>7</v>
      </c>
      <c r="B25" s="130"/>
      <c r="C25" s="130"/>
      <c r="D25" s="131"/>
      <c r="E25" s="117" t="s">
        <v>20</v>
      </c>
      <c r="F25" s="162"/>
      <c r="G25" s="163"/>
      <c r="H25" s="134">
        <f>VLOOKUP(D3,メイン!A4:GY2003,49,FALSE)</f>
        <v>0</v>
      </c>
      <c r="I25" s="138"/>
      <c r="J25" s="138"/>
      <c r="K25" s="138"/>
      <c r="L25" s="138"/>
      <c r="M25" s="117" t="s">
        <v>19</v>
      </c>
      <c r="N25" s="138"/>
      <c r="O25" s="138"/>
      <c r="P25" s="134">
        <f>VLOOKUP(D3,メイン!A4:GY2003,50,FALSE)</f>
        <v>0</v>
      </c>
      <c r="Q25" s="133"/>
      <c r="R25" s="117" t="s">
        <v>18</v>
      </c>
      <c r="S25" s="132"/>
      <c r="T25" s="118"/>
      <c r="U25" s="134">
        <f>VLOOKUP(D3,メイン!A4:GY2003,51,FALSE)</f>
        <v>0</v>
      </c>
      <c r="V25" s="135"/>
    </row>
    <row r="26" spans="1:22" ht="16.5" customHeight="1" x14ac:dyDescent="0.15">
      <c r="A26" s="129" t="s">
        <v>28</v>
      </c>
      <c r="B26" s="130"/>
      <c r="C26" s="130"/>
      <c r="D26" s="131"/>
      <c r="E26" s="117">
        <f>VLOOKUP(D3,メイン!A4:GY2003,52,FALSE)</f>
        <v>0</v>
      </c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3"/>
    </row>
    <row r="27" spans="1:22" ht="16.5" customHeight="1" x14ac:dyDescent="0.15">
      <c r="A27" s="129" t="s">
        <v>26</v>
      </c>
      <c r="B27" s="130"/>
      <c r="C27" s="130"/>
      <c r="D27" s="131"/>
      <c r="E27" s="117">
        <f>VLOOKUP(D3,メイン!A4:GY2003,53,FALSE)</f>
        <v>0</v>
      </c>
      <c r="F27" s="118"/>
      <c r="G27" s="118"/>
      <c r="H27" s="118"/>
      <c r="I27" s="118"/>
      <c r="J27" s="117" t="s">
        <v>27</v>
      </c>
      <c r="K27" s="118"/>
      <c r="L27" s="139"/>
      <c r="M27" s="117">
        <f>VLOOKUP(D3,メイン!A4:GY2003,54,FALSE)</f>
        <v>0</v>
      </c>
      <c r="N27" s="138"/>
      <c r="O27" s="138"/>
      <c r="P27" s="138"/>
      <c r="Q27" s="138"/>
      <c r="R27" s="138"/>
      <c r="S27" s="138"/>
      <c r="T27" s="138"/>
      <c r="U27" s="138"/>
      <c r="V27" s="140"/>
    </row>
    <row r="28" spans="1:22" ht="16.5" customHeight="1" x14ac:dyDescent="0.15">
      <c r="A28" s="20"/>
      <c r="B28" s="20"/>
      <c r="C28" s="20"/>
      <c r="D28" s="20"/>
      <c r="K28" s="20"/>
      <c r="L28" s="17"/>
      <c r="M28" s="17"/>
      <c r="O28"/>
      <c r="P28"/>
      <c r="Q28"/>
      <c r="R28"/>
      <c r="S28"/>
      <c r="T28"/>
      <c r="U28"/>
      <c r="V28"/>
    </row>
    <row r="29" spans="1:22" ht="16.5" customHeight="1" x14ac:dyDescent="0.15">
      <c r="A29" s="136" t="s">
        <v>39</v>
      </c>
      <c r="B29" s="136"/>
      <c r="C29" s="136"/>
      <c r="D29" s="137"/>
      <c r="E29" s="120" t="s">
        <v>55</v>
      </c>
      <c r="F29" s="121"/>
      <c r="G29" s="127">
        <f>VLOOKUP(D3,メイン!A4:GY2003,55,FALSE)</f>
        <v>0</v>
      </c>
      <c r="H29" s="127"/>
      <c r="I29" s="127"/>
      <c r="J29" s="122" t="s">
        <v>63</v>
      </c>
      <c r="K29" s="122"/>
      <c r="L29" s="122"/>
      <c r="M29" s="122"/>
      <c r="N29" s="122"/>
      <c r="O29" s="122"/>
      <c r="P29" s="122"/>
      <c r="Q29" s="122"/>
      <c r="R29" s="122"/>
      <c r="S29" s="122"/>
      <c r="T29" s="20"/>
      <c r="U29" s="20"/>
      <c r="V29" s="20"/>
    </row>
    <row r="30" spans="1:22" ht="16.5" customHeight="1" x14ac:dyDescent="0.15">
      <c r="A30" s="129" t="s">
        <v>4</v>
      </c>
      <c r="B30" s="138"/>
      <c r="C30" s="138"/>
      <c r="D30" s="140"/>
      <c r="E30" s="117">
        <f>VLOOKUP(D3,メイン!A4:GY2003,56,FALSE)</f>
        <v>0</v>
      </c>
      <c r="F30" s="118"/>
      <c r="G30" s="118"/>
      <c r="H30" s="118"/>
      <c r="I30" s="119"/>
      <c r="J30" s="132">
        <f>VLOOKUP(D3,メイン!A4:GY2003,57,FALSE)</f>
        <v>0</v>
      </c>
      <c r="K30" s="139"/>
      <c r="L30" s="117" t="s">
        <v>30</v>
      </c>
      <c r="M30" s="119"/>
      <c r="N30" s="134">
        <f>VLOOKUP(D3,メイン!A4:GY2003,58,FALSE)</f>
        <v>0</v>
      </c>
      <c r="O30" s="139"/>
      <c r="P30" s="117" t="s">
        <v>32</v>
      </c>
      <c r="Q30" s="119"/>
      <c r="R30" s="134">
        <f>VLOOKUP(D3,メイン!A4:GY2003,59,FALSE)</f>
        <v>0</v>
      </c>
      <c r="S30" s="118"/>
      <c r="T30" s="118"/>
      <c r="U30" s="118"/>
      <c r="V30" s="139"/>
    </row>
    <row r="31" spans="1:22" ht="16.5" customHeight="1" x14ac:dyDescent="0.15">
      <c r="A31" s="129" t="s">
        <v>31</v>
      </c>
      <c r="B31" s="138"/>
      <c r="C31" s="138"/>
      <c r="D31" s="140"/>
      <c r="E31" s="117">
        <f>VLOOKUP(D3,メイン!A4:GY2003,60,FALSE)</f>
        <v>0</v>
      </c>
      <c r="F31" s="138"/>
      <c r="G31" s="138"/>
      <c r="H31" s="138"/>
      <c r="I31" s="138"/>
      <c r="J31" s="35" t="s">
        <v>33</v>
      </c>
      <c r="K31" s="36"/>
      <c r="L31" s="36"/>
      <c r="M31" s="37"/>
      <c r="N31" s="134">
        <f>VLOOKUP(D3,メイン!A4:GY2003,66,FALSE)</f>
        <v>0</v>
      </c>
      <c r="O31" s="139"/>
      <c r="P31" s="35" t="s">
        <v>29</v>
      </c>
      <c r="Q31" s="36"/>
      <c r="R31" s="37"/>
      <c r="S31" s="134">
        <f>VLOOKUP(D3,メイン!A4:GY2003,67,FALSE)</f>
        <v>0</v>
      </c>
      <c r="T31" s="118"/>
      <c r="U31" s="118"/>
      <c r="V31" s="139"/>
    </row>
    <row r="32" spans="1:22" ht="16.5" customHeight="1" x14ac:dyDescent="0.15">
      <c r="A32" s="123" t="s">
        <v>6</v>
      </c>
      <c r="B32" s="124"/>
      <c r="C32" s="124"/>
      <c r="D32" s="125"/>
      <c r="E32" s="117">
        <f>VLOOKUP(D3,メイン!A4:GY2003,61,FALSE)</f>
        <v>0</v>
      </c>
      <c r="F32" s="118"/>
      <c r="G32" s="117" t="s">
        <v>85</v>
      </c>
      <c r="H32" s="118"/>
      <c r="I32" s="119"/>
      <c r="J32" s="134">
        <f>VLOOKUP(D3,メイン!A4:GY2003,62,FALSE)</f>
        <v>0</v>
      </c>
      <c r="K32" s="118"/>
      <c r="L32" s="118"/>
      <c r="M32" s="118"/>
      <c r="N32" s="139"/>
      <c r="O32" s="117" t="s">
        <v>15</v>
      </c>
      <c r="P32" s="138"/>
      <c r="Q32" s="134">
        <f>VLOOKUP(D3,メイン!A4:GY2003,63,FALSE)</f>
        <v>0</v>
      </c>
      <c r="R32" s="118"/>
      <c r="S32" s="118"/>
      <c r="T32" s="118"/>
      <c r="U32" s="118"/>
      <c r="V32" s="139"/>
    </row>
    <row r="33" spans="1:22" ht="16.5" customHeight="1" x14ac:dyDescent="0.15">
      <c r="A33" s="126"/>
      <c r="B33" s="127"/>
      <c r="C33" s="127"/>
      <c r="D33" s="128"/>
      <c r="E33" s="117" t="s">
        <v>14</v>
      </c>
      <c r="F33" s="119"/>
      <c r="G33" s="134">
        <f>VLOOKUP(D3,メイン!A4:GY2003,64,FALSE)</f>
        <v>0</v>
      </c>
      <c r="H33" s="132"/>
      <c r="I33" s="132"/>
      <c r="J33" s="132"/>
      <c r="K33" s="132"/>
      <c r="L33" s="132"/>
      <c r="M33" s="132"/>
      <c r="N33" s="133"/>
      <c r="O33" s="117" t="s">
        <v>16</v>
      </c>
      <c r="P33" s="132"/>
      <c r="Q33" s="134">
        <f>VLOOKUP(D3,メイン!A4:GY2003,65,FALSE)</f>
        <v>0</v>
      </c>
      <c r="R33" s="132"/>
      <c r="S33" s="132"/>
      <c r="T33" s="132"/>
      <c r="U33" s="118"/>
      <c r="V33" s="139"/>
    </row>
    <row r="34" spans="1:22" ht="16.5" customHeight="1" x14ac:dyDescent="0.15">
      <c r="A34" s="129" t="s">
        <v>7</v>
      </c>
      <c r="B34" s="130"/>
      <c r="C34" s="130"/>
      <c r="D34" s="131"/>
      <c r="E34" s="117" t="s">
        <v>20</v>
      </c>
      <c r="F34" s="162"/>
      <c r="G34" s="163"/>
      <c r="H34" s="134">
        <f>VLOOKUP(D3,メイン!A4:GY2003,68,FALSE)</f>
        <v>0</v>
      </c>
      <c r="I34" s="138"/>
      <c r="J34" s="138"/>
      <c r="K34" s="138"/>
      <c r="L34" s="138"/>
      <c r="M34" s="117" t="s">
        <v>19</v>
      </c>
      <c r="N34" s="138"/>
      <c r="O34" s="138"/>
      <c r="P34" s="134">
        <f>VLOOKUP(D3,メイン!A4:GY2003,69,FALSE)</f>
        <v>0</v>
      </c>
      <c r="Q34" s="133"/>
      <c r="R34" s="117" t="s">
        <v>18</v>
      </c>
      <c r="S34" s="132"/>
      <c r="T34" s="119"/>
      <c r="U34" s="132">
        <f>VLOOKUP(D3,メイン!A4:GY2003,70,FALSE)</f>
        <v>0</v>
      </c>
      <c r="V34" s="135"/>
    </row>
    <row r="35" spans="1:22" ht="16.5" customHeight="1" x14ac:dyDescent="0.15">
      <c r="A35" s="129" t="s">
        <v>28</v>
      </c>
      <c r="B35" s="130"/>
      <c r="C35" s="130"/>
      <c r="D35" s="131"/>
      <c r="E35" s="117">
        <f>VLOOKUP(D3,メイン!A4:GY2003,71,FALSE)</f>
        <v>0</v>
      </c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3"/>
    </row>
    <row r="36" spans="1:22" ht="16.5" customHeight="1" x14ac:dyDescent="0.15">
      <c r="A36" s="129" t="s">
        <v>26</v>
      </c>
      <c r="B36" s="130"/>
      <c r="C36" s="130"/>
      <c r="D36" s="131"/>
      <c r="E36" s="117">
        <f>VLOOKUP(D3,メイン!A4:GY2003,72,FALSE)</f>
        <v>0</v>
      </c>
      <c r="F36" s="118"/>
      <c r="G36" s="118"/>
      <c r="H36" s="118"/>
      <c r="I36" s="118"/>
      <c r="J36" s="117" t="s">
        <v>27</v>
      </c>
      <c r="K36" s="118"/>
      <c r="L36" s="139"/>
      <c r="M36" s="117">
        <f>VLOOKUP(D3,メイン!A4:GY2003,73,FALSE)</f>
        <v>0</v>
      </c>
      <c r="N36" s="138"/>
      <c r="O36" s="138"/>
      <c r="P36" s="138"/>
      <c r="Q36" s="138"/>
      <c r="R36" s="138"/>
      <c r="S36" s="138"/>
      <c r="T36" s="138"/>
      <c r="U36" s="138"/>
      <c r="V36" s="140"/>
    </row>
    <row r="37" spans="1:22" ht="16.5" customHeight="1" x14ac:dyDescent="0.15">
      <c r="A37" s="20"/>
      <c r="B37" s="20"/>
      <c r="C37" s="20"/>
      <c r="D37" s="20"/>
      <c r="K37" s="20"/>
      <c r="L37" s="17"/>
      <c r="M37" s="17"/>
      <c r="O37"/>
      <c r="P37"/>
      <c r="Q37"/>
      <c r="R37"/>
      <c r="S37"/>
      <c r="T37"/>
      <c r="U37"/>
      <c r="V37"/>
    </row>
    <row r="38" spans="1:22" ht="16.5" customHeight="1" x14ac:dyDescent="0.15">
      <c r="A38" s="136" t="s">
        <v>40</v>
      </c>
      <c r="B38" s="136"/>
      <c r="C38" s="136"/>
      <c r="D38" s="137"/>
      <c r="E38" s="120" t="s">
        <v>55</v>
      </c>
      <c r="F38" s="121"/>
      <c r="G38" s="127">
        <f>VLOOKUP(D3,メイン!A4:GY2003,74,FALSE)</f>
        <v>0</v>
      </c>
      <c r="H38" s="127"/>
      <c r="I38" s="127"/>
      <c r="J38" s="122" t="s">
        <v>63</v>
      </c>
      <c r="K38" s="122"/>
      <c r="L38" s="122"/>
      <c r="M38" s="122"/>
      <c r="N38" s="122"/>
      <c r="O38" s="122"/>
      <c r="P38" s="122"/>
      <c r="Q38" s="122"/>
      <c r="R38" s="122"/>
      <c r="S38" s="122"/>
      <c r="T38" s="20"/>
      <c r="U38" s="20"/>
      <c r="V38" s="20"/>
    </row>
    <row r="39" spans="1:22" ht="16.5" customHeight="1" x14ac:dyDescent="0.15">
      <c r="A39" s="129" t="s">
        <v>4</v>
      </c>
      <c r="B39" s="138"/>
      <c r="C39" s="138"/>
      <c r="D39" s="140"/>
      <c r="E39" s="117">
        <f>VLOOKUP(D3,メイン!A4:GY2003,75,FALSE)</f>
        <v>0</v>
      </c>
      <c r="F39" s="118"/>
      <c r="G39" s="118"/>
      <c r="H39" s="118"/>
      <c r="I39" s="119"/>
      <c r="J39" s="132">
        <f>VLOOKUP(D3,メイン!A4:GY2003,76,FALSE)</f>
        <v>0</v>
      </c>
      <c r="K39" s="139"/>
      <c r="L39" s="117" t="s">
        <v>30</v>
      </c>
      <c r="M39" s="119"/>
      <c r="N39" s="134">
        <f>VLOOKUP(D3,メイン!A4:GY2003,77,FALSE)</f>
        <v>0</v>
      </c>
      <c r="O39" s="139"/>
      <c r="P39" s="117" t="s">
        <v>32</v>
      </c>
      <c r="Q39" s="119"/>
      <c r="R39" s="134">
        <f>VLOOKUP(D3,メイン!A4:GY2003,78,FALSE)</f>
        <v>0</v>
      </c>
      <c r="S39" s="118"/>
      <c r="T39" s="118"/>
      <c r="U39" s="118"/>
      <c r="V39" s="139"/>
    </row>
    <row r="40" spans="1:22" ht="16.5" customHeight="1" x14ac:dyDescent="0.15">
      <c r="A40" s="129" t="s">
        <v>31</v>
      </c>
      <c r="B40" s="138"/>
      <c r="C40" s="138"/>
      <c r="D40" s="140"/>
      <c r="E40" s="117">
        <f>VLOOKUP(D3,メイン!A4:GY2003,79,FALSE)</f>
        <v>0</v>
      </c>
      <c r="F40" s="138"/>
      <c r="G40" s="138"/>
      <c r="H40" s="138"/>
      <c r="I40" s="138"/>
      <c r="J40" s="35" t="s">
        <v>33</v>
      </c>
      <c r="K40" s="36"/>
      <c r="L40" s="36"/>
      <c r="M40" s="37"/>
      <c r="N40" s="134">
        <f>VLOOKUP(D3,メイン!A4:GY2003,85,FALSE)</f>
        <v>0</v>
      </c>
      <c r="O40" s="139"/>
      <c r="P40" s="35" t="s">
        <v>29</v>
      </c>
      <c r="Q40" s="36"/>
      <c r="R40" s="37"/>
      <c r="S40" s="134">
        <f>VLOOKUP(D3,メイン!A4:GY2003,86,FALSE)</f>
        <v>0</v>
      </c>
      <c r="T40" s="118"/>
      <c r="U40" s="118"/>
      <c r="V40" s="139"/>
    </row>
    <row r="41" spans="1:22" ht="16.5" customHeight="1" x14ac:dyDescent="0.15">
      <c r="A41" s="123" t="s">
        <v>6</v>
      </c>
      <c r="B41" s="124"/>
      <c r="C41" s="124"/>
      <c r="D41" s="125"/>
      <c r="E41" s="117">
        <f>VLOOKUP(D3,メイン!A4:GY2003,80,FALSE)</f>
        <v>0</v>
      </c>
      <c r="F41" s="118"/>
      <c r="G41" s="117" t="s">
        <v>85</v>
      </c>
      <c r="H41" s="118"/>
      <c r="I41" s="119"/>
      <c r="J41" s="134">
        <f>VLOOKUP(D3,メイン!A4:GY2003,81,FALSE)</f>
        <v>0</v>
      </c>
      <c r="K41" s="118"/>
      <c r="L41" s="118"/>
      <c r="M41" s="118"/>
      <c r="N41" s="139"/>
      <c r="O41" s="117" t="s">
        <v>15</v>
      </c>
      <c r="P41" s="138"/>
      <c r="Q41" s="134">
        <f>VLOOKUP(D3,メイン!A4:GY2003,82,FALSE)</f>
        <v>0</v>
      </c>
      <c r="R41" s="118"/>
      <c r="S41" s="118"/>
      <c r="T41" s="118"/>
      <c r="U41" s="118"/>
      <c r="V41" s="139"/>
    </row>
    <row r="42" spans="1:22" ht="16.5" customHeight="1" x14ac:dyDescent="0.15">
      <c r="A42" s="126"/>
      <c r="B42" s="127"/>
      <c r="C42" s="127"/>
      <c r="D42" s="128"/>
      <c r="E42" s="117" t="s">
        <v>14</v>
      </c>
      <c r="F42" s="119"/>
      <c r="G42" s="134">
        <f>VLOOKUP(D3,メイン!A4:GY2003,83,FALSE)</f>
        <v>0</v>
      </c>
      <c r="H42" s="132"/>
      <c r="I42" s="132"/>
      <c r="J42" s="132"/>
      <c r="K42" s="132"/>
      <c r="L42" s="132"/>
      <c r="M42" s="132"/>
      <c r="N42" s="133"/>
      <c r="O42" s="117" t="s">
        <v>16</v>
      </c>
      <c r="P42" s="132"/>
      <c r="Q42" s="134">
        <f>VLOOKUP(D3,メイン!A4:GY2003,84,FALSE)</f>
        <v>0</v>
      </c>
      <c r="R42" s="132"/>
      <c r="S42" s="132"/>
      <c r="T42" s="132"/>
      <c r="U42" s="118"/>
      <c r="V42" s="139"/>
    </row>
    <row r="43" spans="1:22" ht="16.5" customHeight="1" x14ac:dyDescent="0.15">
      <c r="A43" s="129" t="s">
        <v>7</v>
      </c>
      <c r="B43" s="130"/>
      <c r="C43" s="130"/>
      <c r="D43" s="131"/>
      <c r="E43" s="117" t="s">
        <v>20</v>
      </c>
      <c r="F43" s="162"/>
      <c r="G43" s="163"/>
      <c r="H43" s="134">
        <f>VLOOKUP(D3,メイン!A4:GY2003,87,FALSE)</f>
        <v>0</v>
      </c>
      <c r="I43" s="138"/>
      <c r="J43" s="138"/>
      <c r="K43" s="138"/>
      <c r="L43" s="138"/>
      <c r="M43" s="117" t="s">
        <v>19</v>
      </c>
      <c r="N43" s="138"/>
      <c r="O43" s="138"/>
      <c r="P43" s="134">
        <f>VLOOKUP(D3,メイン!A4:GY2003,88,FALSE)</f>
        <v>0</v>
      </c>
      <c r="Q43" s="133"/>
      <c r="R43" s="117" t="s">
        <v>18</v>
      </c>
      <c r="S43" s="132"/>
      <c r="T43" s="118"/>
      <c r="U43" s="134">
        <f>VLOOKUP(D3,メイン!A4:GY2003,89,FALSE)</f>
        <v>0</v>
      </c>
      <c r="V43" s="135"/>
    </row>
    <row r="44" spans="1:22" ht="16.5" customHeight="1" x14ac:dyDescent="0.15">
      <c r="A44" s="129" t="s">
        <v>28</v>
      </c>
      <c r="B44" s="130"/>
      <c r="C44" s="130"/>
      <c r="D44" s="131"/>
      <c r="E44" s="117">
        <f>VLOOKUP(D3,メイン!A4:GY2003,90,FALSE)</f>
        <v>0</v>
      </c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3"/>
    </row>
    <row r="45" spans="1:22" ht="16.5" customHeight="1" x14ac:dyDescent="0.15">
      <c r="A45" s="129" t="s">
        <v>26</v>
      </c>
      <c r="B45" s="130"/>
      <c r="C45" s="130"/>
      <c r="D45" s="131"/>
      <c r="E45" s="117">
        <f>VLOOKUP(D3,メイン!A4:GY2003,91,FALSE)</f>
        <v>0</v>
      </c>
      <c r="F45" s="118"/>
      <c r="G45" s="118"/>
      <c r="H45" s="118"/>
      <c r="I45" s="118"/>
      <c r="J45" s="117" t="s">
        <v>27</v>
      </c>
      <c r="K45" s="118"/>
      <c r="L45" s="139"/>
      <c r="M45" s="117">
        <f>VLOOKUP(D3,メイン!A4:GY2003,92,FALSE)</f>
        <v>0</v>
      </c>
      <c r="N45" s="138"/>
      <c r="O45" s="138"/>
      <c r="P45" s="138"/>
      <c r="Q45" s="138"/>
      <c r="R45" s="138"/>
      <c r="S45" s="138"/>
      <c r="T45" s="138"/>
      <c r="U45" s="138"/>
      <c r="V45" s="140"/>
    </row>
    <row r="46" spans="1:22" ht="16.5" customHeight="1" x14ac:dyDescent="0.15">
      <c r="A46" s="20"/>
      <c r="B46" s="20"/>
      <c r="C46" s="20"/>
      <c r="D46" s="20"/>
      <c r="K46" s="20"/>
      <c r="L46" s="17"/>
      <c r="M46" s="17"/>
      <c r="O46"/>
      <c r="P46"/>
      <c r="Q46"/>
      <c r="R46"/>
      <c r="S46"/>
      <c r="T46"/>
      <c r="U46"/>
      <c r="V46"/>
    </row>
    <row r="47" spans="1:22" ht="16.5" customHeight="1" x14ac:dyDescent="0.15">
      <c r="A47" s="136" t="s">
        <v>41</v>
      </c>
      <c r="B47" s="136"/>
      <c r="C47" s="136"/>
      <c r="D47" s="137"/>
      <c r="E47" s="120" t="s">
        <v>55</v>
      </c>
      <c r="F47" s="121"/>
      <c r="G47" s="127">
        <f>VLOOKUP(D3,メイン!A4:GY2003,93,FALSE)</f>
        <v>0</v>
      </c>
      <c r="H47" s="127"/>
      <c r="I47" s="127"/>
      <c r="J47" s="122" t="s">
        <v>63</v>
      </c>
      <c r="K47" s="122"/>
      <c r="L47" s="122"/>
      <c r="M47" s="122"/>
      <c r="N47" s="122"/>
      <c r="O47" s="122"/>
      <c r="P47" s="122"/>
      <c r="Q47" s="122"/>
      <c r="R47" s="122"/>
      <c r="S47" s="122"/>
      <c r="T47" s="20"/>
      <c r="U47" s="20"/>
      <c r="V47" s="20"/>
    </row>
    <row r="48" spans="1:22" ht="16.5" customHeight="1" x14ac:dyDescent="0.15">
      <c r="A48" s="129" t="s">
        <v>4</v>
      </c>
      <c r="B48" s="138"/>
      <c r="C48" s="138"/>
      <c r="D48" s="140"/>
      <c r="E48" s="117">
        <f>VLOOKUP(D3,メイン!A4:GY2003,94,FALSE)</f>
        <v>0</v>
      </c>
      <c r="F48" s="118"/>
      <c r="G48" s="118"/>
      <c r="H48" s="118"/>
      <c r="I48" s="119"/>
      <c r="J48" s="132">
        <f>VLOOKUP(D3,メイン!A4:GY2003,95,FALSE)</f>
        <v>0</v>
      </c>
      <c r="K48" s="139"/>
      <c r="L48" s="117" t="s">
        <v>30</v>
      </c>
      <c r="M48" s="119"/>
      <c r="N48" s="134">
        <f>VLOOKUP(D3,メイン!A4:GY2003,96,FALSE)</f>
        <v>0</v>
      </c>
      <c r="O48" s="139"/>
      <c r="P48" s="117" t="s">
        <v>32</v>
      </c>
      <c r="Q48" s="119"/>
      <c r="R48" s="134">
        <f>VLOOKUP(D3,メイン!A4:GY2003,97,FALSE)</f>
        <v>0</v>
      </c>
      <c r="S48" s="118"/>
      <c r="T48" s="118"/>
      <c r="U48" s="118"/>
      <c r="V48" s="139"/>
    </row>
    <row r="49" spans="1:22" ht="16.5" customHeight="1" x14ac:dyDescent="0.15">
      <c r="A49" s="129" t="s">
        <v>31</v>
      </c>
      <c r="B49" s="138"/>
      <c r="C49" s="138"/>
      <c r="D49" s="140"/>
      <c r="E49" s="117">
        <f>VLOOKUP(D3,メイン!A4:GY2003,98,FALSE)</f>
        <v>0</v>
      </c>
      <c r="F49" s="138"/>
      <c r="G49" s="138"/>
      <c r="H49" s="138"/>
      <c r="I49" s="138"/>
      <c r="J49" s="35" t="s">
        <v>33</v>
      </c>
      <c r="K49" s="36"/>
      <c r="L49" s="36"/>
      <c r="M49" s="37"/>
      <c r="N49" s="134">
        <f>VLOOKUP(D3,メイン!A4:GY2003,104,FALSE)</f>
        <v>0</v>
      </c>
      <c r="O49" s="139"/>
      <c r="P49" s="35" t="s">
        <v>29</v>
      </c>
      <c r="Q49" s="36"/>
      <c r="R49" s="37"/>
      <c r="S49" s="134">
        <f>VLOOKUP(D3,メイン!A4:GY2003,105,FALSE)</f>
        <v>0</v>
      </c>
      <c r="T49" s="118"/>
      <c r="U49" s="118"/>
      <c r="V49" s="139"/>
    </row>
    <row r="50" spans="1:22" ht="16.5" customHeight="1" x14ac:dyDescent="0.15">
      <c r="A50" s="123" t="s">
        <v>6</v>
      </c>
      <c r="B50" s="124"/>
      <c r="C50" s="124"/>
      <c r="D50" s="125"/>
      <c r="E50" s="117">
        <f>VLOOKUP(D3,メイン!A4:GY2003,99,FALSE)</f>
        <v>0</v>
      </c>
      <c r="F50" s="118"/>
      <c r="G50" s="117" t="s">
        <v>85</v>
      </c>
      <c r="H50" s="118"/>
      <c r="I50" s="119"/>
      <c r="J50" s="134">
        <f>VLOOKUP(D3,メイン!A4:GY2003,100,FALSE)</f>
        <v>0</v>
      </c>
      <c r="K50" s="118"/>
      <c r="L50" s="118"/>
      <c r="M50" s="118"/>
      <c r="N50" s="139"/>
      <c r="O50" s="117" t="s">
        <v>15</v>
      </c>
      <c r="P50" s="138"/>
      <c r="Q50" s="134">
        <f>VLOOKUP(D3,メイン!A4:GY2003,101,FALSE)</f>
        <v>0</v>
      </c>
      <c r="R50" s="118"/>
      <c r="S50" s="118"/>
      <c r="T50" s="118"/>
      <c r="U50" s="118"/>
      <c r="V50" s="139"/>
    </row>
    <row r="51" spans="1:22" ht="16.5" customHeight="1" x14ac:dyDescent="0.15">
      <c r="A51" s="126"/>
      <c r="B51" s="127"/>
      <c r="C51" s="127"/>
      <c r="D51" s="128"/>
      <c r="E51" s="117" t="s">
        <v>14</v>
      </c>
      <c r="F51" s="119"/>
      <c r="G51" s="134">
        <f>VLOOKUP(D3,メイン!A4:GY2003,102,FALSE)</f>
        <v>0</v>
      </c>
      <c r="H51" s="132"/>
      <c r="I51" s="132"/>
      <c r="J51" s="132"/>
      <c r="K51" s="132"/>
      <c r="L51" s="132"/>
      <c r="M51" s="132"/>
      <c r="N51" s="133"/>
      <c r="O51" s="117" t="s">
        <v>16</v>
      </c>
      <c r="P51" s="132"/>
      <c r="Q51" s="134">
        <f>VLOOKUP(D3,メイン!A4:GY2003,103,FALSE)</f>
        <v>0</v>
      </c>
      <c r="R51" s="132"/>
      <c r="S51" s="132"/>
      <c r="T51" s="132"/>
      <c r="U51" s="118"/>
      <c r="V51" s="139"/>
    </row>
    <row r="52" spans="1:22" ht="16.5" customHeight="1" x14ac:dyDescent="0.15">
      <c r="A52" s="129" t="s">
        <v>7</v>
      </c>
      <c r="B52" s="130"/>
      <c r="C52" s="130"/>
      <c r="D52" s="131"/>
      <c r="E52" s="117" t="s">
        <v>20</v>
      </c>
      <c r="F52" s="162"/>
      <c r="G52" s="163"/>
      <c r="H52" s="134">
        <f>VLOOKUP(D3,メイン!A4:GY2003,106,FALSE)</f>
        <v>0</v>
      </c>
      <c r="I52" s="138"/>
      <c r="J52" s="138"/>
      <c r="K52" s="138"/>
      <c r="L52" s="138"/>
      <c r="M52" s="117" t="s">
        <v>19</v>
      </c>
      <c r="N52" s="138"/>
      <c r="O52" s="138"/>
      <c r="P52" s="134">
        <f>VLOOKUP(D3,メイン!A4:GY2003,107,FALSE)</f>
        <v>0</v>
      </c>
      <c r="Q52" s="133"/>
      <c r="R52" s="117" t="s">
        <v>18</v>
      </c>
      <c r="S52" s="132"/>
      <c r="T52" s="118"/>
      <c r="U52" s="134">
        <f>VLOOKUP(D3,メイン!A4:GY2003,108,FALSE)</f>
        <v>0</v>
      </c>
      <c r="V52" s="135"/>
    </row>
    <row r="53" spans="1:22" ht="16.5" customHeight="1" x14ac:dyDescent="0.15">
      <c r="A53" s="129" t="s">
        <v>28</v>
      </c>
      <c r="B53" s="130"/>
      <c r="C53" s="130"/>
      <c r="D53" s="131"/>
      <c r="E53" s="117">
        <f>VLOOKUP(D3,メイン!A4:GY2003,109,FALSE)</f>
        <v>0</v>
      </c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3"/>
    </row>
    <row r="54" spans="1:22" ht="16.5" customHeight="1" x14ac:dyDescent="0.15">
      <c r="A54" s="129" t="s">
        <v>26</v>
      </c>
      <c r="B54" s="130"/>
      <c r="C54" s="130"/>
      <c r="D54" s="131"/>
      <c r="E54" s="117">
        <f>VLOOKUP(D3,メイン!A4:GY2003,110,FALSE)</f>
        <v>0</v>
      </c>
      <c r="F54" s="118"/>
      <c r="G54" s="118"/>
      <c r="H54" s="118"/>
      <c r="I54" s="118"/>
      <c r="J54" s="117" t="s">
        <v>27</v>
      </c>
      <c r="K54" s="118"/>
      <c r="L54" s="139"/>
      <c r="M54" s="117">
        <f>VLOOKUP(D3,メイン!A4:GY2003,111,FALSE)</f>
        <v>0</v>
      </c>
      <c r="N54" s="138"/>
      <c r="O54" s="138"/>
      <c r="P54" s="138"/>
      <c r="Q54" s="138"/>
      <c r="R54" s="138"/>
      <c r="S54" s="138"/>
      <c r="T54" s="138"/>
      <c r="U54" s="138"/>
      <c r="V54" s="140"/>
    </row>
    <row r="55" spans="1:22" ht="16.5" customHeight="1" x14ac:dyDescent="0.15">
      <c r="A55" s="20"/>
      <c r="B55" s="20"/>
      <c r="C55" s="20"/>
      <c r="D55" s="20"/>
      <c r="K55" s="20"/>
      <c r="L55" s="17"/>
      <c r="M55" s="17"/>
      <c r="O55"/>
      <c r="P55"/>
      <c r="Q55"/>
      <c r="R55"/>
      <c r="S55"/>
      <c r="T55"/>
      <c r="U55"/>
      <c r="V55"/>
    </row>
    <row r="56" spans="1:22" ht="16.5" customHeight="1" x14ac:dyDescent="0.15">
      <c r="A56" s="136" t="s">
        <v>42</v>
      </c>
      <c r="B56" s="136"/>
      <c r="C56" s="136"/>
      <c r="D56" s="137"/>
      <c r="E56" s="120" t="s">
        <v>55</v>
      </c>
      <c r="F56" s="121"/>
      <c r="G56" s="127">
        <f>VLOOKUP(D3,メイン!A4:GY2003,112,FALSE)</f>
        <v>0</v>
      </c>
      <c r="H56" s="127"/>
      <c r="I56" s="127"/>
      <c r="J56" s="122" t="s">
        <v>63</v>
      </c>
      <c r="K56" s="122"/>
      <c r="L56" s="122"/>
      <c r="M56" s="122"/>
      <c r="N56" s="122"/>
      <c r="O56" s="122"/>
      <c r="P56" s="122"/>
      <c r="Q56" s="122"/>
      <c r="R56" s="122"/>
      <c r="S56" s="122"/>
      <c r="T56" s="20"/>
      <c r="U56" s="20"/>
      <c r="V56" s="20"/>
    </row>
    <row r="57" spans="1:22" ht="16.5" customHeight="1" x14ac:dyDescent="0.15">
      <c r="A57" s="129" t="s">
        <v>4</v>
      </c>
      <c r="B57" s="138"/>
      <c r="C57" s="138"/>
      <c r="D57" s="140"/>
      <c r="E57" s="117">
        <f>VLOOKUP(D3,メイン!A4:GY2003,113,FALSE)</f>
        <v>0</v>
      </c>
      <c r="F57" s="118"/>
      <c r="G57" s="118"/>
      <c r="H57" s="118"/>
      <c r="I57" s="119"/>
      <c r="J57" s="132">
        <f>VLOOKUP(D3,メイン!A4:GY2003,114,FALSE)</f>
        <v>0</v>
      </c>
      <c r="K57" s="139"/>
      <c r="L57" s="117" t="s">
        <v>30</v>
      </c>
      <c r="M57" s="119"/>
      <c r="N57" s="134">
        <f>VLOOKUP(D3,メイン!A4:GY2003,115,FALSE)</f>
        <v>0</v>
      </c>
      <c r="O57" s="139"/>
      <c r="P57" s="117" t="s">
        <v>32</v>
      </c>
      <c r="Q57" s="119"/>
      <c r="R57" s="134">
        <f>VLOOKUP(D3,メイン!A4:GY2003,116,FALSE)</f>
        <v>0</v>
      </c>
      <c r="S57" s="118"/>
      <c r="T57" s="118"/>
      <c r="U57" s="118"/>
      <c r="V57" s="139"/>
    </row>
    <row r="58" spans="1:22" ht="16.5" customHeight="1" x14ac:dyDescent="0.15">
      <c r="A58" s="129" t="s">
        <v>31</v>
      </c>
      <c r="B58" s="138"/>
      <c r="C58" s="138"/>
      <c r="D58" s="140"/>
      <c r="E58" s="117">
        <f>VLOOKUP(D3,メイン!A4:GY2003,117,FALSE)</f>
        <v>0</v>
      </c>
      <c r="F58" s="138"/>
      <c r="G58" s="138"/>
      <c r="H58" s="138"/>
      <c r="I58" s="138"/>
      <c r="J58" s="35" t="s">
        <v>33</v>
      </c>
      <c r="K58" s="36"/>
      <c r="L58" s="36"/>
      <c r="M58" s="37"/>
      <c r="N58" s="134">
        <f>VLOOKUP(D3,メイン!A4:GY2003,123,FALSE)</f>
        <v>0</v>
      </c>
      <c r="O58" s="139"/>
      <c r="P58" s="35" t="s">
        <v>29</v>
      </c>
      <c r="Q58" s="36"/>
      <c r="R58" s="37"/>
      <c r="S58" s="134">
        <f>VLOOKUP(D3,メイン!A4:GY2003,124,FALSE)</f>
        <v>0</v>
      </c>
      <c r="T58" s="118"/>
      <c r="U58" s="118"/>
      <c r="V58" s="139"/>
    </row>
    <row r="59" spans="1:22" ht="16.5" customHeight="1" x14ac:dyDescent="0.15">
      <c r="A59" s="123" t="s">
        <v>6</v>
      </c>
      <c r="B59" s="124"/>
      <c r="C59" s="124"/>
      <c r="D59" s="125"/>
      <c r="E59" s="117">
        <f>VLOOKUP(D3,メイン!A4:GY2003,118,FALSE)</f>
        <v>0</v>
      </c>
      <c r="F59" s="118"/>
      <c r="G59" s="117" t="s">
        <v>85</v>
      </c>
      <c r="H59" s="118"/>
      <c r="I59" s="119"/>
      <c r="J59" s="134">
        <f>VLOOKUP(D3,メイン!A4:GY2003,119,FALSE)</f>
        <v>0</v>
      </c>
      <c r="K59" s="118"/>
      <c r="L59" s="118"/>
      <c r="M59" s="118"/>
      <c r="N59" s="139"/>
      <c r="O59" s="117" t="s">
        <v>15</v>
      </c>
      <c r="P59" s="138"/>
      <c r="Q59" s="134">
        <f>VLOOKUP(D3,メイン!A4:GY2003,120,FALSE)</f>
        <v>0</v>
      </c>
      <c r="R59" s="118"/>
      <c r="S59" s="118"/>
      <c r="T59" s="118"/>
      <c r="U59" s="118"/>
      <c r="V59" s="139"/>
    </row>
    <row r="60" spans="1:22" ht="16.5" customHeight="1" x14ac:dyDescent="0.15">
      <c r="A60" s="126"/>
      <c r="B60" s="127"/>
      <c r="C60" s="127"/>
      <c r="D60" s="128"/>
      <c r="E60" s="117" t="s">
        <v>14</v>
      </c>
      <c r="F60" s="119"/>
      <c r="G60" s="134">
        <f>VLOOKUP(D3,メイン!A4:GY2003,121,FALSE)</f>
        <v>0</v>
      </c>
      <c r="H60" s="132"/>
      <c r="I60" s="132"/>
      <c r="J60" s="132"/>
      <c r="K60" s="132"/>
      <c r="L60" s="132"/>
      <c r="M60" s="132"/>
      <c r="N60" s="133"/>
      <c r="O60" s="117" t="s">
        <v>16</v>
      </c>
      <c r="P60" s="132"/>
      <c r="Q60" s="134">
        <f>VLOOKUP(D3,メイン!A4:GY2003,122,FALSE)</f>
        <v>0</v>
      </c>
      <c r="R60" s="132"/>
      <c r="S60" s="132"/>
      <c r="T60" s="132"/>
      <c r="U60" s="118"/>
      <c r="V60" s="139"/>
    </row>
    <row r="61" spans="1:22" ht="16.5" customHeight="1" x14ac:dyDescent="0.15">
      <c r="A61" s="129" t="s">
        <v>7</v>
      </c>
      <c r="B61" s="130"/>
      <c r="C61" s="130"/>
      <c r="D61" s="131"/>
      <c r="E61" s="117" t="s">
        <v>20</v>
      </c>
      <c r="F61" s="162"/>
      <c r="G61" s="163"/>
      <c r="H61" s="134">
        <f>VLOOKUP(D3,メイン!A4:GY2003,125,FALSE)</f>
        <v>0</v>
      </c>
      <c r="I61" s="138"/>
      <c r="J61" s="138"/>
      <c r="K61" s="138"/>
      <c r="L61" s="138"/>
      <c r="M61" s="117" t="s">
        <v>19</v>
      </c>
      <c r="N61" s="138"/>
      <c r="O61" s="138"/>
      <c r="P61" s="134">
        <f>VLOOKUP(D3,メイン!A4:GY2003,126,FALSE)</f>
        <v>0</v>
      </c>
      <c r="Q61" s="133"/>
      <c r="R61" s="117" t="s">
        <v>18</v>
      </c>
      <c r="S61" s="132"/>
      <c r="T61" s="118"/>
      <c r="U61" s="134">
        <f>VLOOKUP(D3,メイン!A4:GY2003,127,FALSE)</f>
        <v>0</v>
      </c>
      <c r="V61" s="135"/>
    </row>
    <row r="62" spans="1:22" ht="16.5" customHeight="1" x14ac:dyDescent="0.15">
      <c r="A62" s="129" t="s">
        <v>28</v>
      </c>
      <c r="B62" s="130"/>
      <c r="C62" s="130"/>
      <c r="D62" s="131"/>
      <c r="E62" s="117">
        <f>VLOOKUP(D3,メイン!A4:GY2003,128,FALSE)</f>
        <v>0</v>
      </c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3"/>
    </row>
    <row r="63" spans="1:22" ht="16.5" customHeight="1" x14ac:dyDescent="0.15">
      <c r="A63" s="129" t="s">
        <v>26</v>
      </c>
      <c r="B63" s="130"/>
      <c r="C63" s="130"/>
      <c r="D63" s="131"/>
      <c r="E63" s="117">
        <f>VLOOKUP(D3,メイン!A4:GY2003,129,FALSE)</f>
        <v>0</v>
      </c>
      <c r="F63" s="118"/>
      <c r="G63" s="118"/>
      <c r="H63" s="118"/>
      <c r="I63" s="118"/>
      <c r="J63" s="117" t="s">
        <v>27</v>
      </c>
      <c r="K63" s="118"/>
      <c r="L63" s="139"/>
      <c r="M63" s="117">
        <f>VLOOKUP(D3,メイン!A4:GY2003,130,FALSE)</f>
        <v>0</v>
      </c>
      <c r="N63" s="138"/>
      <c r="O63" s="138"/>
      <c r="P63" s="138"/>
      <c r="Q63" s="138"/>
      <c r="R63" s="138"/>
      <c r="S63" s="138"/>
      <c r="T63" s="138"/>
      <c r="U63" s="138"/>
      <c r="V63" s="140"/>
    </row>
    <row r="64" spans="1:22" ht="16.5" customHeight="1" x14ac:dyDescent="0.15">
      <c r="A64" s="20"/>
      <c r="B64" s="20"/>
      <c r="C64" s="20"/>
      <c r="D64" s="20"/>
      <c r="K64" s="20"/>
      <c r="L64" s="17"/>
      <c r="M64" s="17"/>
      <c r="O64"/>
      <c r="P64"/>
      <c r="Q64"/>
      <c r="R64"/>
      <c r="S64"/>
      <c r="T64"/>
      <c r="U64"/>
      <c r="V64"/>
    </row>
    <row r="65" spans="1:22" ht="16.5" customHeight="1" x14ac:dyDescent="0.15">
      <c r="A65" s="136" t="s">
        <v>43</v>
      </c>
      <c r="B65" s="136"/>
      <c r="C65" s="136"/>
      <c r="D65" s="137"/>
      <c r="E65" s="120" t="s">
        <v>55</v>
      </c>
      <c r="F65" s="121"/>
      <c r="G65" s="127">
        <f>VLOOKUP(D3,メイン!A4:GY2003,131,FALSE)</f>
        <v>0</v>
      </c>
      <c r="H65" s="127"/>
      <c r="I65" s="127"/>
      <c r="J65" s="122" t="s">
        <v>63</v>
      </c>
      <c r="K65" s="122"/>
      <c r="L65" s="122"/>
      <c r="M65" s="122"/>
      <c r="N65" s="122"/>
      <c r="O65" s="122"/>
      <c r="P65" s="122"/>
      <c r="Q65" s="122"/>
      <c r="R65" s="122"/>
      <c r="S65" s="122"/>
      <c r="T65" s="20"/>
      <c r="U65" s="20"/>
      <c r="V65" s="20"/>
    </row>
    <row r="66" spans="1:22" ht="16.5" customHeight="1" x14ac:dyDescent="0.15">
      <c r="A66" s="129" t="s">
        <v>4</v>
      </c>
      <c r="B66" s="138"/>
      <c r="C66" s="138"/>
      <c r="D66" s="140"/>
      <c r="E66" s="117">
        <f>VLOOKUP(D3,メイン!A4:GY2003,132,FALSE)</f>
        <v>0</v>
      </c>
      <c r="F66" s="118"/>
      <c r="G66" s="118"/>
      <c r="H66" s="118"/>
      <c r="I66" s="119"/>
      <c r="J66" s="132">
        <f>VLOOKUP(D3,メイン!A4:GY2003,133,FALSE)</f>
        <v>0</v>
      </c>
      <c r="K66" s="139"/>
      <c r="L66" s="117" t="s">
        <v>30</v>
      </c>
      <c r="M66" s="119"/>
      <c r="N66" s="134">
        <f>VLOOKUP(D3,メイン!A4:GY2003,134,FALSE)</f>
        <v>0</v>
      </c>
      <c r="O66" s="139"/>
      <c r="P66" s="117" t="s">
        <v>32</v>
      </c>
      <c r="Q66" s="119"/>
      <c r="R66" s="134">
        <f>VLOOKUP(D3,メイン!A4:GY2003,135,FALSE)</f>
        <v>0</v>
      </c>
      <c r="S66" s="118"/>
      <c r="T66" s="118"/>
      <c r="U66" s="118"/>
      <c r="V66" s="139"/>
    </row>
    <row r="67" spans="1:22" ht="16.5" customHeight="1" x14ac:dyDescent="0.15">
      <c r="A67" s="129" t="s">
        <v>31</v>
      </c>
      <c r="B67" s="138"/>
      <c r="C67" s="138"/>
      <c r="D67" s="140"/>
      <c r="E67" s="117">
        <f>VLOOKUP(D3,メイン!A4:GY2003,136,FALSE)</f>
        <v>0</v>
      </c>
      <c r="F67" s="138"/>
      <c r="G67" s="138"/>
      <c r="H67" s="138"/>
      <c r="I67" s="138"/>
      <c r="J67" s="35" t="s">
        <v>33</v>
      </c>
      <c r="K67" s="36"/>
      <c r="L67" s="36"/>
      <c r="M67" s="37"/>
      <c r="N67" s="134">
        <f>VLOOKUP(D3,メイン!A4:GY2003,142,FALSE)</f>
        <v>0</v>
      </c>
      <c r="O67" s="139"/>
      <c r="P67" s="35" t="s">
        <v>29</v>
      </c>
      <c r="Q67" s="36"/>
      <c r="R67" s="37"/>
      <c r="S67" s="134">
        <f>VLOOKUP(D3,メイン!A4:GY2003,143,FALSE)</f>
        <v>0</v>
      </c>
      <c r="T67" s="118"/>
      <c r="U67" s="118"/>
      <c r="V67" s="139"/>
    </row>
    <row r="68" spans="1:22" ht="16.5" customHeight="1" x14ac:dyDescent="0.15">
      <c r="A68" s="123" t="s">
        <v>6</v>
      </c>
      <c r="B68" s="124"/>
      <c r="C68" s="124"/>
      <c r="D68" s="125"/>
      <c r="E68" s="117">
        <f>VLOOKUP(D3,メイン!A4:GY2003,137,FALSE)</f>
        <v>0</v>
      </c>
      <c r="F68" s="118"/>
      <c r="G68" s="117" t="s">
        <v>85</v>
      </c>
      <c r="H68" s="118"/>
      <c r="I68" s="119"/>
      <c r="J68" s="134">
        <f>VLOOKUP(D3,メイン!A4:GY2003,138,FALSE)</f>
        <v>0</v>
      </c>
      <c r="K68" s="118"/>
      <c r="L68" s="118"/>
      <c r="M68" s="118"/>
      <c r="N68" s="139"/>
      <c r="O68" s="117" t="s">
        <v>15</v>
      </c>
      <c r="P68" s="138"/>
      <c r="Q68" s="134">
        <f>VLOOKUP(D3,メイン!A4:GY2003,139,FALSE)</f>
        <v>0</v>
      </c>
      <c r="R68" s="118"/>
      <c r="S68" s="118"/>
      <c r="T68" s="118"/>
      <c r="U68" s="118"/>
      <c r="V68" s="139"/>
    </row>
    <row r="69" spans="1:22" ht="16.5" customHeight="1" x14ac:dyDescent="0.15">
      <c r="A69" s="126"/>
      <c r="B69" s="127"/>
      <c r="C69" s="127"/>
      <c r="D69" s="128"/>
      <c r="E69" s="117" t="s">
        <v>14</v>
      </c>
      <c r="F69" s="119"/>
      <c r="G69" s="134">
        <f>VLOOKUP(D3,メイン!A4:GY2003,140,FALSE)</f>
        <v>0</v>
      </c>
      <c r="H69" s="132"/>
      <c r="I69" s="132"/>
      <c r="J69" s="132"/>
      <c r="K69" s="132"/>
      <c r="L69" s="132"/>
      <c r="M69" s="132"/>
      <c r="N69" s="133"/>
      <c r="O69" s="117" t="s">
        <v>16</v>
      </c>
      <c r="P69" s="132"/>
      <c r="Q69" s="134">
        <f>VLOOKUP(D3,メイン!A4:GY2003,141,FALSE)</f>
        <v>0</v>
      </c>
      <c r="R69" s="132"/>
      <c r="S69" s="132"/>
      <c r="T69" s="132"/>
      <c r="U69" s="118"/>
      <c r="V69" s="139"/>
    </row>
    <row r="70" spans="1:22" ht="16.5" customHeight="1" x14ac:dyDescent="0.15">
      <c r="A70" s="129" t="s">
        <v>7</v>
      </c>
      <c r="B70" s="130"/>
      <c r="C70" s="130"/>
      <c r="D70" s="131"/>
      <c r="E70" s="117" t="s">
        <v>20</v>
      </c>
      <c r="F70" s="162"/>
      <c r="G70" s="163"/>
      <c r="H70" s="134">
        <f>VLOOKUP(D3,メイン!A4:GY2003,144,FALSE)</f>
        <v>0</v>
      </c>
      <c r="I70" s="138"/>
      <c r="J70" s="138"/>
      <c r="K70" s="138"/>
      <c r="L70" s="138"/>
      <c r="M70" s="117" t="s">
        <v>19</v>
      </c>
      <c r="N70" s="138"/>
      <c r="O70" s="138"/>
      <c r="P70" s="134">
        <f>VLOOKUP(D3,メイン!A4:GY2003,145,FALSE)</f>
        <v>0</v>
      </c>
      <c r="Q70" s="133"/>
      <c r="R70" s="117" t="s">
        <v>18</v>
      </c>
      <c r="S70" s="132"/>
      <c r="T70" s="119"/>
      <c r="U70" s="132">
        <f>VLOOKUP(D3,メイン!A4:GY2003,146,FALSE)</f>
        <v>0</v>
      </c>
      <c r="V70" s="135"/>
    </row>
    <row r="71" spans="1:22" ht="16.5" customHeight="1" x14ac:dyDescent="0.15">
      <c r="A71" s="129" t="s">
        <v>28</v>
      </c>
      <c r="B71" s="130"/>
      <c r="C71" s="130"/>
      <c r="D71" s="131"/>
      <c r="E71" s="117">
        <f>VLOOKUP(D3,メイン!A4:GY2003,147,FALSE)</f>
        <v>0</v>
      </c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3"/>
    </row>
    <row r="72" spans="1:22" ht="16.5" customHeight="1" x14ac:dyDescent="0.15">
      <c r="A72" s="129" t="s">
        <v>26</v>
      </c>
      <c r="B72" s="130"/>
      <c r="C72" s="130"/>
      <c r="D72" s="131"/>
      <c r="E72" s="117">
        <f>VLOOKUP(D3,メイン!A4:GY2003,148,FALSE)</f>
        <v>0</v>
      </c>
      <c r="F72" s="118"/>
      <c r="G72" s="118"/>
      <c r="H72" s="118"/>
      <c r="I72" s="118"/>
      <c r="J72" s="117" t="s">
        <v>27</v>
      </c>
      <c r="K72" s="118"/>
      <c r="L72" s="139"/>
      <c r="M72" s="117">
        <f>VLOOKUP(D3,メイン!A4:GY2003,149,FALSE)</f>
        <v>0</v>
      </c>
      <c r="N72" s="138"/>
      <c r="O72" s="138"/>
      <c r="P72" s="138"/>
      <c r="Q72" s="138"/>
      <c r="R72" s="138"/>
      <c r="S72" s="138"/>
      <c r="T72" s="138"/>
      <c r="U72" s="138"/>
      <c r="V72" s="140"/>
    </row>
    <row r="73" spans="1:22" ht="16.5" customHeight="1" x14ac:dyDescent="0.15">
      <c r="A73" s="20"/>
      <c r="B73" s="20"/>
      <c r="C73" s="20"/>
      <c r="D73" s="20"/>
      <c r="K73" s="20"/>
      <c r="L73" s="17"/>
      <c r="M73" s="17"/>
      <c r="O73"/>
      <c r="P73"/>
      <c r="Q73"/>
      <c r="R73"/>
      <c r="S73"/>
      <c r="T73"/>
      <c r="U73"/>
      <c r="V73"/>
    </row>
    <row r="74" spans="1:22" ht="16.5" customHeight="1" x14ac:dyDescent="0.15">
      <c r="A74" s="136" t="s">
        <v>44</v>
      </c>
      <c r="B74" s="136"/>
      <c r="C74" s="136"/>
      <c r="D74" s="137"/>
      <c r="E74" s="120" t="s">
        <v>55</v>
      </c>
      <c r="F74" s="121"/>
      <c r="G74" s="127">
        <f>VLOOKUP(D3,メイン!A4:GY2003,150,FALSE)</f>
        <v>0</v>
      </c>
      <c r="H74" s="127"/>
      <c r="I74" s="127"/>
      <c r="J74" s="122" t="s">
        <v>63</v>
      </c>
      <c r="K74" s="122"/>
      <c r="L74" s="122"/>
      <c r="M74" s="122"/>
      <c r="N74" s="122"/>
      <c r="O74" s="122"/>
      <c r="P74" s="122"/>
      <c r="Q74" s="122"/>
      <c r="R74" s="122"/>
      <c r="S74" s="122"/>
      <c r="T74" s="20"/>
      <c r="U74" s="20"/>
      <c r="V74" s="20"/>
    </row>
    <row r="75" spans="1:22" ht="16.5" customHeight="1" x14ac:dyDescent="0.15">
      <c r="A75" s="129" t="s">
        <v>4</v>
      </c>
      <c r="B75" s="138"/>
      <c r="C75" s="138"/>
      <c r="D75" s="140"/>
      <c r="E75" s="117">
        <f>VLOOKUP(D3,メイン!A4:GY2003,151,FALSE)</f>
        <v>0</v>
      </c>
      <c r="F75" s="118"/>
      <c r="G75" s="118"/>
      <c r="H75" s="118"/>
      <c r="I75" s="119"/>
      <c r="J75" s="132">
        <f>VLOOKUP(D3,メイン!A4:GY2003,152,FALSE)</f>
        <v>0</v>
      </c>
      <c r="K75" s="139"/>
      <c r="L75" s="117" t="s">
        <v>30</v>
      </c>
      <c r="M75" s="119"/>
      <c r="N75" s="134">
        <f>VLOOKUP(D3,メイン!A4:GY2003,153,FALSE)</f>
        <v>0</v>
      </c>
      <c r="O75" s="139"/>
      <c r="P75" s="117" t="s">
        <v>32</v>
      </c>
      <c r="Q75" s="119"/>
      <c r="R75" s="134">
        <f>VLOOKUP(D3,メイン!A4:GY2003,154,FALSE)</f>
        <v>0</v>
      </c>
      <c r="S75" s="118"/>
      <c r="T75" s="118"/>
      <c r="U75" s="118"/>
      <c r="V75" s="139"/>
    </row>
    <row r="76" spans="1:22" ht="16.5" customHeight="1" x14ac:dyDescent="0.15">
      <c r="A76" s="129" t="s">
        <v>31</v>
      </c>
      <c r="B76" s="138"/>
      <c r="C76" s="138"/>
      <c r="D76" s="140"/>
      <c r="E76" s="117">
        <f>VLOOKUP(D3,メイン!A4:GY2003,155,FALSE)</f>
        <v>0</v>
      </c>
      <c r="F76" s="138"/>
      <c r="G76" s="138"/>
      <c r="H76" s="138"/>
      <c r="I76" s="138"/>
      <c r="J76" s="35" t="s">
        <v>33</v>
      </c>
      <c r="K76" s="36"/>
      <c r="L76" s="36"/>
      <c r="M76" s="37"/>
      <c r="N76" s="134">
        <f>VLOOKUP(D3,メイン!A4:GY2003,161,FALSE)</f>
        <v>0</v>
      </c>
      <c r="O76" s="139"/>
      <c r="P76" s="35" t="s">
        <v>29</v>
      </c>
      <c r="Q76" s="36"/>
      <c r="R76" s="37"/>
      <c r="S76" s="134">
        <f>VLOOKUP(D3,メイン!A4:GY2003,162,FALSE)</f>
        <v>0</v>
      </c>
      <c r="T76" s="118"/>
      <c r="U76" s="118"/>
      <c r="V76" s="139"/>
    </row>
    <row r="77" spans="1:22" ht="16.5" customHeight="1" x14ac:dyDescent="0.15">
      <c r="A77" s="123" t="s">
        <v>6</v>
      </c>
      <c r="B77" s="124"/>
      <c r="C77" s="124"/>
      <c r="D77" s="125"/>
      <c r="E77" s="117">
        <f>VLOOKUP(D3,メイン!A4:GY2003,156,FALSE)</f>
        <v>0</v>
      </c>
      <c r="F77" s="118"/>
      <c r="G77" s="117" t="s">
        <v>85</v>
      </c>
      <c r="H77" s="118"/>
      <c r="I77" s="119"/>
      <c r="J77" s="134">
        <f>VLOOKUP(D3,メイン!A4:GY2003,157,FALSE)</f>
        <v>0</v>
      </c>
      <c r="K77" s="118"/>
      <c r="L77" s="118"/>
      <c r="M77" s="118"/>
      <c r="N77" s="139"/>
      <c r="O77" s="117" t="s">
        <v>15</v>
      </c>
      <c r="P77" s="138"/>
      <c r="Q77" s="134">
        <f>VLOOKUP(D3,メイン!A4:GY2003,158,FALSE)</f>
        <v>0</v>
      </c>
      <c r="R77" s="118"/>
      <c r="S77" s="118"/>
      <c r="T77" s="118"/>
      <c r="U77" s="118"/>
      <c r="V77" s="139"/>
    </row>
    <row r="78" spans="1:22" ht="16.5" customHeight="1" x14ac:dyDescent="0.15">
      <c r="A78" s="126"/>
      <c r="B78" s="127"/>
      <c r="C78" s="127"/>
      <c r="D78" s="128"/>
      <c r="E78" s="117" t="s">
        <v>14</v>
      </c>
      <c r="F78" s="119"/>
      <c r="G78" s="134">
        <f>VLOOKUP(D3,メイン!A4:GY2003,159,FALSE)</f>
        <v>0</v>
      </c>
      <c r="H78" s="132"/>
      <c r="I78" s="132"/>
      <c r="J78" s="132"/>
      <c r="K78" s="132"/>
      <c r="L78" s="132"/>
      <c r="M78" s="132"/>
      <c r="N78" s="133"/>
      <c r="O78" s="117" t="s">
        <v>16</v>
      </c>
      <c r="P78" s="132"/>
      <c r="Q78" s="134">
        <f>VLOOKUP(D3,メイン!A4:GY2003,160,FALSE)</f>
        <v>0</v>
      </c>
      <c r="R78" s="132"/>
      <c r="S78" s="132"/>
      <c r="T78" s="132"/>
      <c r="U78" s="118"/>
      <c r="V78" s="139"/>
    </row>
    <row r="79" spans="1:22" ht="16.5" customHeight="1" x14ac:dyDescent="0.15">
      <c r="A79" s="129" t="s">
        <v>7</v>
      </c>
      <c r="B79" s="130"/>
      <c r="C79" s="130"/>
      <c r="D79" s="131"/>
      <c r="E79" s="117" t="s">
        <v>20</v>
      </c>
      <c r="F79" s="162"/>
      <c r="G79" s="163"/>
      <c r="H79" s="134">
        <f>VLOOKUP(D3,メイン!A4:GY2003,163,FALSE)</f>
        <v>0</v>
      </c>
      <c r="I79" s="138"/>
      <c r="J79" s="138"/>
      <c r="K79" s="138"/>
      <c r="L79" s="138"/>
      <c r="M79" s="117" t="s">
        <v>19</v>
      </c>
      <c r="N79" s="138"/>
      <c r="O79" s="188"/>
      <c r="P79" s="132">
        <f>VLOOKUP(D3,メイン!A4:GY2003,164,FALSE)</f>
        <v>0</v>
      </c>
      <c r="Q79" s="133"/>
      <c r="R79" s="117" t="s">
        <v>18</v>
      </c>
      <c r="S79" s="132"/>
      <c r="T79" s="118"/>
      <c r="U79" s="134">
        <f>VLOOKUP(D3,メイン!A4:GY2003,165,FALSE)</f>
        <v>0</v>
      </c>
      <c r="V79" s="135"/>
    </row>
    <row r="80" spans="1:22" ht="16.5" customHeight="1" x14ac:dyDescent="0.15">
      <c r="A80" s="129" t="s">
        <v>28</v>
      </c>
      <c r="B80" s="130"/>
      <c r="C80" s="130"/>
      <c r="D80" s="131"/>
      <c r="E80" s="117">
        <f>VLOOKUP(D3,メイン!A4:GY2003,166,FALSE)</f>
        <v>0</v>
      </c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3"/>
    </row>
    <row r="81" spans="1:22" ht="16.5" customHeight="1" x14ac:dyDescent="0.15">
      <c r="A81" s="129" t="s">
        <v>26</v>
      </c>
      <c r="B81" s="130"/>
      <c r="C81" s="130"/>
      <c r="D81" s="131"/>
      <c r="E81" s="117">
        <f>VLOOKUP(D3,メイン!A4:GY2003,167,FALSE)</f>
        <v>0</v>
      </c>
      <c r="F81" s="118"/>
      <c r="G81" s="118"/>
      <c r="H81" s="118"/>
      <c r="I81" s="118"/>
      <c r="J81" s="117" t="s">
        <v>27</v>
      </c>
      <c r="K81" s="118"/>
      <c r="L81" s="139"/>
      <c r="M81" s="117">
        <f>VLOOKUP(D3,メイン!A4:GY2003,168,FALSE)</f>
        <v>0</v>
      </c>
      <c r="N81" s="138"/>
      <c r="O81" s="138"/>
      <c r="P81" s="138"/>
      <c r="Q81" s="138"/>
      <c r="R81" s="138"/>
      <c r="S81" s="138"/>
      <c r="T81" s="138"/>
      <c r="U81" s="138"/>
      <c r="V81" s="140"/>
    </row>
    <row r="82" spans="1:22" ht="16.5" customHeight="1" x14ac:dyDescent="0.15">
      <c r="A82" s="20"/>
      <c r="B82" s="20"/>
      <c r="C82" s="20"/>
      <c r="D82" s="20"/>
      <c r="K82" s="20"/>
      <c r="L82" s="17"/>
      <c r="M82" s="17"/>
      <c r="O82"/>
      <c r="P82"/>
      <c r="Q82"/>
      <c r="R82"/>
      <c r="S82"/>
      <c r="T82"/>
      <c r="U82"/>
      <c r="V82"/>
    </row>
    <row r="83" spans="1:22" ht="16.5" customHeight="1" x14ac:dyDescent="0.15">
      <c r="A83" s="136" t="s">
        <v>45</v>
      </c>
      <c r="B83" s="136"/>
      <c r="C83" s="136"/>
      <c r="D83" s="137"/>
      <c r="E83" s="120" t="s">
        <v>55</v>
      </c>
      <c r="F83" s="121"/>
      <c r="G83" s="127">
        <f>VLOOKUP(D3,メイン!A4:GY2003,169,FALSE)</f>
        <v>0</v>
      </c>
      <c r="H83" s="127"/>
      <c r="I83" s="127"/>
      <c r="J83" s="122" t="s">
        <v>63</v>
      </c>
      <c r="K83" s="122"/>
      <c r="L83" s="122"/>
      <c r="M83" s="122"/>
      <c r="N83" s="122"/>
      <c r="O83" s="122"/>
      <c r="P83" s="122"/>
      <c r="Q83" s="122"/>
      <c r="R83" s="122"/>
      <c r="S83" s="122"/>
      <c r="T83" s="20"/>
      <c r="U83" s="20"/>
      <c r="V83" s="20"/>
    </row>
    <row r="84" spans="1:22" ht="16.5" customHeight="1" x14ac:dyDescent="0.15">
      <c r="A84" s="129" t="s">
        <v>4</v>
      </c>
      <c r="B84" s="138"/>
      <c r="C84" s="138"/>
      <c r="D84" s="140"/>
      <c r="E84" s="117">
        <f>VLOOKUP(D3,メイン!A4:GY2003,170,FALSE)</f>
        <v>0</v>
      </c>
      <c r="F84" s="118"/>
      <c r="G84" s="118"/>
      <c r="H84" s="118"/>
      <c r="I84" s="119"/>
      <c r="J84" s="132">
        <f>VLOOKUP(D3,メイン!A4:GY2003,171,FALSE)</f>
        <v>0</v>
      </c>
      <c r="K84" s="139"/>
      <c r="L84" s="117" t="s">
        <v>30</v>
      </c>
      <c r="M84" s="119"/>
      <c r="N84" s="134">
        <f>VLOOKUP(D3,メイン!A4:GY2003,172,FALSE)</f>
        <v>0</v>
      </c>
      <c r="O84" s="139"/>
      <c r="P84" s="117" t="s">
        <v>32</v>
      </c>
      <c r="Q84" s="119"/>
      <c r="R84" s="134">
        <f>VLOOKUP(D3,メイン!A4:GY2003,173,FALSE)</f>
        <v>0</v>
      </c>
      <c r="S84" s="118"/>
      <c r="T84" s="118"/>
      <c r="U84" s="118"/>
      <c r="V84" s="139"/>
    </row>
    <row r="85" spans="1:22" ht="16.5" customHeight="1" x14ac:dyDescent="0.15">
      <c r="A85" s="129" t="s">
        <v>31</v>
      </c>
      <c r="B85" s="138"/>
      <c r="C85" s="138"/>
      <c r="D85" s="140"/>
      <c r="E85" s="117">
        <f>VLOOKUP(D3,メイン!A4:GY2003,174,FALSE)</f>
        <v>0</v>
      </c>
      <c r="F85" s="138"/>
      <c r="G85" s="138"/>
      <c r="H85" s="138"/>
      <c r="I85" s="138"/>
      <c r="J85" s="35" t="s">
        <v>33</v>
      </c>
      <c r="K85" s="36"/>
      <c r="L85" s="36"/>
      <c r="M85" s="37"/>
      <c r="N85" s="134">
        <f>VLOOKUP(D3,メイン!A4:GY2003,180,FALSE)</f>
        <v>0</v>
      </c>
      <c r="O85" s="139"/>
      <c r="P85" s="35" t="s">
        <v>29</v>
      </c>
      <c r="Q85" s="36"/>
      <c r="R85" s="37"/>
      <c r="S85" s="134">
        <f>VLOOKUP(D3,メイン!A4:GY2003,181,FALSE)</f>
        <v>0</v>
      </c>
      <c r="T85" s="118"/>
      <c r="U85" s="118"/>
      <c r="V85" s="139"/>
    </row>
    <row r="86" spans="1:22" ht="16.5" customHeight="1" x14ac:dyDescent="0.15">
      <c r="A86" s="123" t="s">
        <v>6</v>
      </c>
      <c r="B86" s="124"/>
      <c r="C86" s="124"/>
      <c r="D86" s="125"/>
      <c r="E86" s="117">
        <f>VLOOKUP(D3,メイン!A4:GY2003,175,FALSE)</f>
        <v>0</v>
      </c>
      <c r="F86" s="118"/>
      <c r="G86" s="117" t="s">
        <v>85</v>
      </c>
      <c r="H86" s="118"/>
      <c r="I86" s="119"/>
      <c r="J86" s="134">
        <f>VLOOKUP(D3,メイン!A4:GY2003,176,FALSE)</f>
        <v>0</v>
      </c>
      <c r="K86" s="118"/>
      <c r="L86" s="118"/>
      <c r="M86" s="118"/>
      <c r="N86" s="139"/>
      <c r="O86" s="117" t="s">
        <v>15</v>
      </c>
      <c r="P86" s="138"/>
      <c r="Q86" s="134">
        <f>VLOOKUP(D3,メイン!A4:GY2003,177,FALSE)</f>
        <v>0</v>
      </c>
      <c r="R86" s="118"/>
      <c r="S86" s="118"/>
      <c r="T86" s="118"/>
      <c r="U86" s="118"/>
      <c r="V86" s="139"/>
    </row>
    <row r="87" spans="1:22" ht="16.5" customHeight="1" x14ac:dyDescent="0.15">
      <c r="A87" s="126"/>
      <c r="B87" s="127"/>
      <c r="C87" s="127"/>
      <c r="D87" s="128"/>
      <c r="E87" s="117" t="s">
        <v>14</v>
      </c>
      <c r="F87" s="119"/>
      <c r="G87" s="134">
        <f>VLOOKUP(D3,メイン!A4:GY2003,178,FALSE)</f>
        <v>0</v>
      </c>
      <c r="H87" s="132"/>
      <c r="I87" s="132"/>
      <c r="J87" s="132"/>
      <c r="K87" s="132"/>
      <c r="L87" s="132"/>
      <c r="M87" s="132"/>
      <c r="N87" s="133"/>
      <c r="O87" s="117" t="s">
        <v>16</v>
      </c>
      <c r="P87" s="132"/>
      <c r="Q87" s="134">
        <f>VLOOKUP(D3,メイン!A4:GY2003,179,FALSE)</f>
        <v>0</v>
      </c>
      <c r="R87" s="132"/>
      <c r="S87" s="132"/>
      <c r="T87" s="132"/>
      <c r="U87" s="118"/>
      <c r="V87" s="139"/>
    </row>
    <row r="88" spans="1:22" ht="16.5" customHeight="1" x14ac:dyDescent="0.15">
      <c r="A88" s="129" t="s">
        <v>7</v>
      </c>
      <c r="B88" s="130"/>
      <c r="C88" s="130"/>
      <c r="D88" s="131"/>
      <c r="E88" s="117" t="s">
        <v>20</v>
      </c>
      <c r="F88" s="162"/>
      <c r="G88" s="163"/>
      <c r="H88" s="134">
        <f>VLOOKUP(D3,メイン!A4:GY2003,182,FALSE)</f>
        <v>0</v>
      </c>
      <c r="I88" s="138"/>
      <c r="J88" s="138"/>
      <c r="K88" s="138"/>
      <c r="L88" s="138"/>
      <c r="M88" s="117" t="s">
        <v>19</v>
      </c>
      <c r="N88" s="138"/>
      <c r="O88" s="138"/>
      <c r="P88" s="134">
        <f>VLOOKUP(D3,メイン!A4:GY2003,183,FALSE)</f>
        <v>0</v>
      </c>
      <c r="Q88" s="133"/>
      <c r="R88" s="117" t="s">
        <v>18</v>
      </c>
      <c r="S88" s="132"/>
      <c r="T88" s="118"/>
      <c r="U88" s="134">
        <f>VLOOKUP(D3,メイン!A4:GY2003,184,FALSE)</f>
        <v>0</v>
      </c>
      <c r="V88" s="135"/>
    </row>
    <row r="89" spans="1:22" ht="16.5" customHeight="1" x14ac:dyDescent="0.15">
      <c r="A89" s="129" t="s">
        <v>28</v>
      </c>
      <c r="B89" s="130"/>
      <c r="C89" s="130"/>
      <c r="D89" s="131"/>
      <c r="E89" s="117">
        <f>VLOOKUP(D3,メイン!A4:GY2003,185,FALSE)</f>
        <v>0</v>
      </c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3"/>
    </row>
    <row r="90" spans="1:22" ht="16.5" customHeight="1" x14ac:dyDescent="0.15">
      <c r="A90" s="129" t="s">
        <v>26</v>
      </c>
      <c r="B90" s="130"/>
      <c r="C90" s="130"/>
      <c r="D90" s="131"/>
      <c r="E90" s="117">
        <f>VLOOKUP(D3,メイン!A4:GY2003,186,FALSE)</f>
        <v>0</v>
      </c>
      <c r="F90" s="118"/>
      <c r="G90" s="118"/>
      <c r="H90" s="118"/>
      <c r="I90" s="118"/>
      <c r="J90" s="117" t="s">
        <v>27</v>
      </c>
      <c r="K90" s="118"/>
      <c r="L90" s="139"/>
      <c r="M90" s="117">
        <f>VLOOKUP(D3,メイン!A4:GY2003,187,FALSE)</f>
        <v>0</v>
      </c>
      <c r="N90" s="138"/>
      <c r="O90" s="138"/>
      <c r="P90" s="138"/>
      <c r="Q90" s="138"/>
      <c r="R90" s="138"/>
      <c r="S90" s="138"/>
      <c r="T90" s="138"/>
      <c r="U90" s="138"/>
      <c r="V90" s="140"/>
    </row>
    <row r="91" spans="1:22" ht="16.5" customHeight="1" x14ac:dyDescent="0.15">
      <c r="A91" s="20"/>
      <c r="B91" s="20"/>
      <c r="C91" s="20"/>
      <c r="D91" s="20"/>
      <c r="K91" s="20"/>
      <c r="L91" s="17"/>
      <c r="M91" s="17"/>
      <c r="O91"/>
      <c r="P91"/>
      <c r="Q91"/>
      <c r="R91"/>
      <c r="S91"/>
      <c r="T91"/>
      <c r="U91"/>
      <c r="V91"/>
    </row>
    <row r="92" spans="1:22" ht="16.5" customHeight="1" x14ac:dyDescent="0.15">
      <c r="A92" s="136" t="s">
        <v>75</v>
      </c>
      <c r="B92" s="136"/>
      <c r="C92" s="136"/>
      <c r="D92" s="137"/>
      <c r="E92" s="120" t="s">
        <v>55</v>
      </c>
      <c r="F92" s="121"/>
      <c r="G92" s="127">
        <f>VLOOKUP(D3,メイン!A4:GY2003,188,FALSE)</f>
        <v>0</v>
      </c>
      <c r="H92" s="127"/>
      <c r="I92" s="127"/>
      <c r="J92" s="122" t="s">
        <v>63</v>
      </c>
      <c r="K92" s="122"/>
      <c r="L92" s="122"/>
      <c r="M92" s="122"/>
      <c r="N92" s="122"/>
      <c r="O92" s="122"/>
      <c r="P92" s="122"/>
      <c r="Q92" s="122"/>
      <c r="R92" s="122"/>
      <c r="S92" s="122"/>
      <c r="T92" s="20"/>
      <c r="U92" s="20"/>
      <c r="V92" s="20"/>
    </row>
    <row r="93" spans="1:22" ht="16.5" customHeight="1" x14ac:dyDescent="0.15">
      <c r="A93" s="129" t="s">
        <v>4</v>
      </c>
      <c r="B93" s="138"/>
      <c r="C93" s="138"/>
      <c r="D93" s="140"/>
      <c r="E93" s="117">
        <f>VLOOKUP(D3,メイン!A4:GY2003,189,FALSE)</f>
        <v>0</v>
      </c>
      <c r="F93" s="118"/>
      <c r="G93" s="118"/>
      <c r="H93" s="118"/>
      <c r="I93" s="119"/>
      <c r="J93" s="132">
        <f>VLOOKUP(D3,メイン!A4:GY2003,190,FALSE)</f>
        <v>0</v>
      </c>
      <c r="K93" s="139"/>
      <c r="L93" s="117" t="s">
        <v>30</v>
      </c>
      <c r="M93" s="119"/>
      <c r="N93" s="134">
        <f>VLOOKUP(D3,メイン!A4:GY2003,191,FALSE)</f>
        <v>0</v>
      </c>
      <c r="O93" s="139"/>
      <c r="P93" s="117" t="s">
        <v>32</v>
      </c>
      <c r="Q93" s="119"/>
      <c r="R93" s="134">
        <f>VLOOKUP(D3,メイン!A4:GY2003,192,FALSE)</f>
        <v>0</v>
      </c>
      <c r="S93" s="118"/>
      <c r="T93" s="118"/>
      <c r="U93" s="118"/>
      <c r="V93" s="139"/>
    </row>
    <row r="94" spans="1:22" ht="16.5" customHeight="1" x14ac:dyDescent="0.15">
      <c r="A94" s="129" t="s">
        <v>31</v>
      </c>
      <c r="B94" s="138"/>
      <c r="C94" s="138"/>
      <c r="D94" s="140"/>
      <c r="E94" s="117">
        <f>VLOOKUP(D3,メイン!A4:GY2003,193,FALSE)</f>
        <v>0</v>
      </c>
      <c r="F94" s="138"/>
      <c r="G94" s="138"/>
      <c r="H94" s="138"/>
      <c r="I94" s="138"/>
      <c r="J94" s="35" t="s">
        <v>33</v>
      </c>
      <c r="K94" s="36"/>
      <c r="L94" s="36"/>
      <c r="M94" s="37"/>
      <c r="N94" s="134">
        <f>VLOOKUP(D3,メイン!A4:GY2003,199,FALSE)</f>
        <v>0</v>
      </c>
      <c r="O94" s="139"/>
      <c r="P94" s="35" t="s">
        <v>29</v>
      </c>
      <c r="Q94" s="36"/>
      <c r="R94" s="37"/>
      <c r="S94" s="134">
        <f>VLOOKUP(D3,メイン!A4:GY2003,200,FALSE)</f>
        <v>0</v>
      </c>
      <c r="T94" s="118"/>
      <c r="U94" s="118"/>
      <c r="V94" s="139"/>
    </row>
    <row r="95" spans="1:22" ht="16.5" customHeight="1" x14ac:dyDescent="0.15">
      <c r="A95" s="123" t="s">
        <v>6</v>
      </c>
      <c r="B95" s="124"/>
      <c r="C95" s="124"/>
      <c r="D95" s="125"/>
      <c r="E95" s="117">
        <f>VLOOKUP(D3,メイン!A4:GY2003,194,FALSE)</f>
        <v>0</v>
      </c>
      <c r="F95" s="118"/>
      <c r="G95" s="117" t="s">
        <v>85</v>
      </c>
      <c r="H95" s="118"/>
      <c r="I95" s="119"/>
      <c r="J95" s="134">
        <f>VLOOKUP(D3,メイン!A4:GY2003,195,FALSE)</f>
        <v>0</v>
      </c>
      <c r="K95" s="118"/>
      <c r="L95" s="118"/>
      <c r="M95" s="118"/>
      <c r="N95" s="139"/>
      <c r="O95" s="117" t="s">
        <v>15</v>
      </c>
      <c r="P95" s="138"/>
      <c r="Q95" s="134">
        <f>VLOOKUP(D3,メイン!A4:GY2003,196,FALSE)</f>
        <v>0</v>
      </c>
      <c r="R95" s="118"/>
      <c r="S95" s="118"/>
      <c r="T95" s="118"/>
      <c r="U95" s="118"/>
      <c r="V95" s="139"/>
    </row>
    <row r="96" spans="1:22" ht="16.5" customHeight="1" x14ac:dyDescent="0.15">
      <c r="A96" s="126"/>
      <c r="B96" s="127"/>
      <c r="C96" s="127"/>
      <c r="D96" s="128"/>
      <c r="E96" s="117" t="s">
        <v>14</v>
      </c>
      <c r="F96" s="119"/>
      <c r="G96" s="134">
        <f>VLOOKUP(D3,メイン!A4:GY2003,197,FALSE)</f>
        <v>0</v>
      </c>
      <c r="H96" s="132"/>
      <c r="I96" s="132"/>
      <c r="J96" s="132"/>
      <c r="K96" s="132"/>
      <c r="L96" s="132"/>
      <c r="M96" s="132"/>
      <c r="N96" s="133"/>
      <c r="O96" s="117" t="s">
        <v>16</v>
      </c>
      <c r="P96" s="132"/>
      <c r="Q96" s="134">
        <f>VLOOKUP(D3,メイン!A4:GY2003,198,FALSE)</f>
        <v>0</v>
      </c>
      <c r="R96" s="132"/>
      <c r="S96" s="132"/>
      <c r="T96" s="132"/>
      <c r="U96" s="118"/>
      <c r="V96" s="139"/>
    </row>
    <row r="97" spans="1:22" ht="16.5" customHeight="1" x14ac:dyDescent="0.15">
      <c r="A97" s="129" t="s">
        <v>7</v>
      </c>
      <c r="B97" s="130"/>
      <c r="C97" s="130"/>
      <c r="D97" s="131"/>
      <c r="E97" s="117" t="s">
        <v>20</v>
      </c>
      <c r="F97" s="162"/>
      <c r="G97" s="163"/>
      <c r="H97" s="134">
        <f>VLOOKUP(D3,メイン!A4:GY2003,201,FALSE)</f>
        <v>0</v>
      </c>
      <c r="I97" s="138"/>
      <c r="J97" s="138"/>
      <c r="K97" s="138"/>
      <c r="L97" s="138"/>
      <c r="M97" s="117" t="s">
        <v>19</v>
      </c>
      <c r="N97" s="138"/>
      <c r="O97" s="138"/>
      <c r="P97" s="134">
        <f>VLOOKUP(D3,メイン!A4:GY2003,202,FALSE)</f>
        <v>0</v>
      </c>
      <c r="Q97" s="133"/>
      <c r="R97" s="117" t="s">
        <v>18</v>
      </c>
      <c r="S97" s="132"/>
      <c r="T97" s="118"/>
      <c r="U97" s="134">
        <f>VLOOKUP(D3,メイン!A4:GY2003,203,FALSE)</f>
        <v>0</v>
      </c>
      <c r="V97" s="135"/>
    </row>
    <row r="98" spans="1:22" ht="16.5" customHeight="1" x14ac:dyDescent="0.15">
      <c r="A98" s="129" t="s">
        <v>28</v>
      </c>
      <c r="B98" s="130"/>
      <c r="C98" s="130"/>
      <c r="D98" s="131"/>
      <c r="E98" s="117">
        <f>VLOOKUP(D3,メイン!A4:GY2003,204,FALSE)</f>
        <v>0</v>
      </c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3"/>
    </row>
    <row r="99" spans="1:22" ht="16.5" customHeight="1" x14ac:dyDescent="0.15">
      <c r="A99" s="129" t="s">
        <v>26</v>
      </c>
      <c r="B99" s="130"/>
      <c r="C99" s="130"/>
      <c r="D99" s="131"/>
      <c r="E99" s="117">
        <f>VLOOKUP(D3,メイン!A4:GY2003,205,FALSE)</f>
        <v>0</v>
      </c>
      <c r="F99" s="118"/>
      <c r="G99" s="118"/>
      <c r="H99" s="118"/>
      <c r="I99" s="118"/>
      <c r="J99" s="117" t="s">
        <v>27</v>
      </c>
      <c r="K99" s="118"/>
      <c r="L99" s="139"/>
      <c r="M99" s="117">
        <f>VLOOKUP(D3,メイン!A4:GY2003,206,FALSE)</f>
        <v>0</v>
      </c>
      <c r="N99" s="138"/>
      <c r="O99" s="138"/>
      <c r="P99" s="138"/>
      <c r="Q99" s="138"/>
      <c r="R99" s="138"/>
      <c r="S99" s="138"/>
      <c r="T99" s="138"/>
      <c r="U99" s="138"/>
      <c r="V99" s="140"/>
    </row>
    <row r="100" spans="1:22" ht="16.5" customHeight="1" x14ac:dyDescent="0.15">
      <c r="A100" s="20"/>
      <c r="B100" s="20"/>
      <c r="C100" s="20"/>
      <c r="D100" s="20"/>
      <c r="K100" s="20"/>
      <c r="L100" s="17"/>
      <c r="M100" s="17"/>
      <c r="O100"/>
      <c r="P100"/>
      <c r="Q100"/>
      <c r="R100"/>
      <c r="S100"/>
      <c r="T100"/>
      <c r="U100"/>
      <c r="V100"/>
    </row>
    <row r="101" spans="1:22" ht="16.5" customHeight="1" x14ac:dyDescent="0.15">
      <c r="A101" s="120" t="s">
        <v>25</v>
      </c>
      <c r="B101" s="120"/>
      <c r="C101" s="120"/>
      <c r="D101" s="120"/>
      <c r="E101" s="120"/>
    </row>
    <row r="102" spans="1:22" ht="16.5" customHeight="1" x14ac:dyDescent="0.15">
      <c r="A102" s="153">
        <f>VLOOKUP(D3,メイン!A4:GY2003,207,FALSE)</f>
        <v>0</v>
      </c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5"/>
    </row>
    <row r="103" spans="1:22" ht="16.5" customHeight="1" x14ac:dyDescent="0.15">
      <c r="A103" s="156"/>
      <c r="B103" s="157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8"/>
    </row>
    <row r="104" spans="1:22" ht="16.5" customHeight="1" x14ac:dyDescent="0.15">
      <c r="A104" s="156"/>
      <c r="B104" s="157"/>
      <c r="C104" s="157"/>
      <c r="D104" s="157"/>
      <c r="E104" s="157"/>
      <c r="F104" s="157"/>
      <c r="G104" s="157"/>
      <c r="H104" s="157"/>
      <c r="I104" s="157"/>
      <c r="J104" s="157"/>
      <c r="K104" s="157"/>
      <c r="L104" s="157"/>
      <c r="M104" s="157"/>
      <c r="N104" s="157"/>
      <c r="O104" s="157"/>
      <c r="P104" s="157"/>
      <c r="Q104" s="157"/>
      <c r="R104" s="157"/>
      <c r="S104" s="157"/>
      <c r="T104" s="157"/>
      <c r="U104" s="157"/>
      <c r="V104" s="158"/>
    </row>
    <row r="105" spans="1:22" ht="16.5" customHeight="1" x14ac:dyDescent="0.15">
      <c r="A105" s="156"/>
      <c r="B105" s="157"/>
      <c r="C105" s="157"/>
      <c r="D105" s="157"/>
      <c r="E105" s="157"/>
      <c r="F105" s="157"/>
      <c r="G105" s="157"/>
      <c r="H105" s="157"/>
      <c r="I105" s="157"/>
      <c r="J105" s="157"/>
      <c r="K105" s="157"/>
      <c r="L105" s="157"/>
      <c r="M105" s="157"/>
      <c r="N105" s="157"/>
      <c r="O105" s="157"/>
      <c r="P105" s="157"/>
      <c r="Q105" s="157"/>
      <c r="R105" s="157"/>
      <c r="S105" s="157"/>
      <c r="T105" s="157"/>
      <c r="U105" s="157"/>
      <c r="V105" s="158"/>
    </row>
    <row r="106" spans="1:22" ht="16.5" customHeight="1" x14ac:dyDescent="0.15">
      <c r="A106" s="156"/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8"/>
    </row>
    <row r="107" spans="1:22" ht="16.5" customHeight="1" x14ac:dyDescent="0.15">
      <c r="A107" s="156"/>
      <c r="B107" s="157"/>
      <c r="C107" s="157"/>
      <c r="D107" s="157"/>
      <c r="E107" s="157"/>
      <c r="F107" s="157"/>
      <c r="G107" s="157"/>
      <c r="H107" s="157"/>
      <c r="I107" s="157"/>
      <c r="J107" s="157"/>
      <c r="K107" s="157"/>
      <c r="L107" s="157"/>
      <c r="M107" s="157"/>
      <c r="N107" s="157"/>
      <c r="O107" s="157"/>
      <c r="P107" s="157"/>
      <c r="Q107" s="157"/>
      <c r="R107" s="157"/>
      <c r="S107" s="157"/>
      <c r="T107" s="157"/>
      <c r="U107" s="157"/>
      <c r="V107" s="158"/>
    </row>
    <row r="108" spans="1:22" ht="16.5" customHeight="1" x14ac:dyDescent="0.15">
      <c r="A108" s="159"/>
      <c r="B108" s="160"/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1"/>
    </row>
  </sheetData>
  <sheetProtection password="FC2F" sheet="1" formatCells="0" formatColumns="0" formatRows="0" insertColumns="0" insertRows="0" insertHyperlinks="0" deleteColumns="0" deleteRows="0" sort="0" autoFilter="0" pivotTables="0"/>
  <mergeCells count="418">
    <mergeCell ref="J99:L99"/>
    <mergeCell ref="E7:I7"/>
    <mergeCell ref="J7:V7"/>
    <mergeCell ref="H97:L97"/>
    <mergeCell ref="M97:O97"/>
    <mergeCell ref="R97:T97"/>
    <mergeCell ref="U97:V97"/>
    <mergeCell ref="E99:I99"/>
    <mergeCell ref="M99:V99"/>
    <mergeCell ref="Q95:V95"/>
    <mergeCell ref="E96:F96"/>
    <mergeCell ref="S85:V85"/>
    <mergeCell ref="H88:L88"/>
    <mergeCell ref="M88:O88"/>
    <mergeCell ref="R88:T88"/>
    <mergeCell ref="U88:V88"/>
    <mergeCell ref="E90:I90"/>
    <mergeCell ref="M90:V90"/>
    <mergeCell ref="E85:I85"/>
    <mergeCell ref="L93:M93"/>
    <mergeCell ref="N93:O93"/>
    <mergeCell ref="P93:Q93"/>
    <mergeCell ref="R93:V93"/>
    <mergeCell ref="E94:I94"/>
    <mergeCell ref="N94:O94"/>
    <mergeCell ref="S94:V94"/>
    <mergeCell ref="J90:L90"/>
    <mergeCell ref="N66:O66"/>
    <mergeCell ref="P66:Q66"/>
    <mergeCell ref="H70:L70"/>
    <mergeCell ref="N76:O76"/>
    <mergeCell ref="O77:P77"/>
    <mergeCell ref="M72:V72"/>
    <mergeCell ref="E75:I75"/>
    <mergeCell ref="J75:K75"/>
    <mergeCell ref="L75:M75"/>
    <mergeCell ref="N75:O75"/>
    <mergeCell ref="P75:Q75"/>
    <mergeCell ref="R75:V75"/>
    <mergeCell ref="J72:L72"/>
    <mergeCell ref="S76:V76"/>
    <mergeCell ref="G77:I77"/>
    <mergeCell ref="J77:N77"/>
    <mergeCell ref="E76:I76"/>
    <mergeCell ref="M52:O52"/>
    <mergeCell ref="R52:T52"/>
    <mergeCell ref="U52:V52"/>
    <mergeCell ref="N57:O57"/>
    <mergeCell ref="P57:Q57"/>
    <mergeCell ref="R57:V57"/>
    <mergeCell ref="E57:I57"/>
    <mergeCell ref="E58:I58"/>
    <mergeCell ref="N58:O58"/>
    <mergeCell ref="S58:V58"/>
    <mergeCell ref="Q24:V24"/>
    <mergeCell ref="R12:V12"/>
    <mergeCell ref="M16:O16"/>
    <mergeCell ref="R16:T16"/>
    <mergeCell ref="E18:I18"/>
    <mergeCell ref="M18:V18"/>
    <mergeCell ref="E21:I21"/>
    <mergeCell ref="J21:K21"/>
    <mergeCell ref="L21:M21"/>
    <mergeCell ref="N21:O21"/>
    <mergeCell ref="J18:L18"/>
    <mergeCell ref="P21:Q21"/>
    <mergeCell ref="O51:P51"/>
    <mergeCell ref="O69:P69"/>
    <mergeCell ref="J57:K57"/>
    <mergeCell ref="L57:M57"/>
    <mergeCell ref="J29:S29"/>
    <mergeCell ref="E30:I30"/>
    <mergeCell ref="J30:K30"/>
    <mergeCell ref="S49:V49"/>
    <mergeCell ref="H52:L52"/>
    <mergeCell ref="R43:T43"/>
    <mergeCell ref="J50:N50"/>
    <mergeCell ref="R30:V30"/>
    <mergeCell ref="G29:I29"/>
    <mergeCell ref="N30:O30"/>
    <mergeCell ref="P30:Q30"/>
    <mergeCell ref="E45:I45"/>
    <mergeCell ref="M45:V45"/>
    <mergeCell ref="E48:I48"/>
    <mergeCell ref="J48:K48"/>
    <mergeCell ref="L48:M48"/>
    <mergeCell ref="N48:O48"/>
    <mergeCell ref="P48:Q48"/>
    <mergeCell ref="R48:V48"/>
    <mergeCell ref="U43:V43"/>
    <mergeCell ref="S31:V31"/>
    <mergeCell ref="L30:M30"/>
    <mergeCell ref="H34:L34"/>
    <mergeCell ref="E32:F32"/>
    <mergeCell ref="G32:I32"/>
    <mergeCell ref="J32:N32"/>
    <mergeCell ref="R34:T34"/>
    <mergeCell ref="U34:V34"/>
    <mergeCell ref="O50:P50"/>
    <mergeCell ref="J45:L45"/>
    <mergeCell ref="N49:O49"/>
    <mergeCell ref="M27:V27"/>
    <mergeCell ref="G20:I20"/>
    <mergeCell ref="J20:S20"/>
    <mergeCell ref="R21:V21"/>
    <mergeCell ref="E22:I22"/>
    <mergeCell ref="A11:D11"/>
    <mergeCell ref="A20:D20"/>
    <mergeCell ref="A21:D21"/>
    <mergeCell ref="O14:P14"/>
    <mergeCell ref="E15:F15"/>
    <mergeCell ref="J27:L27"/>
    <mergeCell ref="E23:F23"/>
    <mergeCell ref="E24:F24"/>
    <mergeCell ref="E27:I27"/>
    <mergeCell ref="G23:I23"/>
    <mergeCell ref="J23:N23"/>
    <mergeCell ref="N22:O22"/>
    <mergeCell ref="S22:V22"/>
    <mergeCell ref="H25:L25"/>
    <mergeCell ref="M25:O25"/>
    <mergeCell ref="R25:T25"/>
    <mergeCell ref="U25:V25"/>
    <mergeCell ref="O23:P23"/>
    <mergeCell ref="Q23:V23"/>
    <mergeCell ref="A30:D30"/>
    <mergeCell ref="A29:D29"/>
    <mergeCell ref="A92:D92"/>
    <mergeCell ref="E95:F95"/>
    <mergeCell ref="G95:I95"/>
    <mergeCell ref="J95:N95"/>
    <mergeCell ref="A84:D84"/>
    <mergeCell ref="G87:N87"/>
    <mergeCell ref="E60:F60"/>
    <mergeCell ref="G60:N60"/>
    <mergeCell ref="A38:D38"/>
    <mergeCell ref="A47:D47"/>
    <mergeCell ref="A65:D65"/>
    <mergeCell ref="A74:D74"/>
    <mergeCell ref="A66:D66"/>
    <mergeCell ref="A39:D39"/>
    <mergeCell ref="A54:D54"/>
    <mergeCell ref="A48:D48"/>
    <mergeCell ref="A41:D42"/>
    <mergeCell ref="A43:D43"/>
    <mergeCell ref="E31:I31"/>
    <mergeCell ref="N31:O31"/>
    <mergeCell ref="E67:I67"/>
    <mergeCell ref="N67:O67"/>
    <mergeCell ref="O95:P95"/>
    <mergeCell ref="E93:I93"/>
    <mergeCell ref="J93:K93"/>
    <mergeCell ref="A93:D93"/>
    <mergeCell ref="J92:S92"/>
    <mergeCell ref="G69:N69"/>
    <mergeCell ref="E86:F86"/>
    <mergeCell ref="G86:I86"/>
    <mergeCell ref="J86:N86"/>
    <mergeCell ref="O86:P86"/>
    <mergeCell ref="G74:I74"/>
    <mergeCell ref="J74:S74"/>
    <mergeCell ref="J83:S83"/>
    <mergeCell ref="J81:L81"/>
    <mergeCell ref="H79:L79"/>
    <mergeCell ref="M79:O79"/>
    <mergeCell ref="R79:T79"/>
    <mergeCell ref="N85:O85"/>
    <mergeCell ref="E88:G88"/>
    <mergeCell ref="M81:V81"/>
    <mergeCell ref="E84:I84"/>
    <mergeCell ref="J84:K84"/>
    <mergeCell ref="L84:M84"/>
    <mergeCell ref="N84:O84"/>
    <mergeCell ref="O87:P87"/>
    <mergeCell ref="Q87:V87"/>
    <mergeCell ref="A83:D83"/>
    <mergeCell ref="E87:F87"/>
    <mergeCell ref="E81:I81"/>
    <mergeCell ref="Q69:V69"/>
    <mergeCell ref="E79:G79"/>
    <mergeCell ref="A80:D80"/>
    <mergeCell ref="E70:G70"/>
    <mergeCell ref="P70:Q70"/>
    <mergeCell ref="Q86:V86"/>
    <mergeCell ref="M70:O70"/>
    <mergeCell ref="R70:T70"/>
    <mergeCell ref="U70:V70"/>
    <mergeCell ref="E72:I72"/>
    <mergeCell ref="O78:P78"/>
    <mergeCell ref="Q78:V78"/>
    <mergeCell ref="E77:F77"/>
    <mergeCell ref="P79:Q79"/>
    <mergeCell ref="U79:V79"/>
    <mergeCell ref="P84:Q84"/>
    <mergeCell ref="R84:V84"/>
    <mergeCell ref="G83:I83"/>
    <mergeCell ref="O59:P59"/>
    <mergeCell ref="A53:D53"/>
    <mergeCell ref="A58:D58"/>
    <mergeCell ref="E53:V53"/>
    <mergeCell ref="J59:N59"/>
    <mergeCell ref="E68:F68"/>
    <mergeCell ref="G68:I68"/>
    <mergeCell ref="J68:N68"/>
    <mergeCell ref="O68:P68"/>
    <mergeCell ref="G65:I65"/>
    <mergeCell ref="J65:S65"/>
    <mergeCell ref="R66:V66"/>
    <mergeCell ref="Q68:V68"/>
    <mergeCell ref="S67:V67"/>
    <mergeCell ref="G56:I56"/>
    <mergeCell ref="J56:S56"/>
    <mergeCell ref="O60:P60"/>
    <mergeCell ref="M61:O61"/>
    <mergeCell ref="R61:T61"/>
    <mergeCell ref="U61:V61"/>
    <mergeCell ref="P61:Q61"/>
    <mergeCell ref="Q59:V59"/>
    <mergeCell ref="E63:I63"/>
    <mergeCell ref="M63:V63"/>
    <mergeCell ref="E1:R2"/>
    <mergeCell ref="S3:T3"/>
    <mergeCell ref="G15:N15"/>
    <mergeCell ref="E14:F14"/>
    <mergeCell ref="G6:N6"/>
    <mergeCell ref="O9:P9"/>
    <mergeCell ref="Q5:V5"/>
    <mergeCell ref="Q6:V6"/>
    <mergeCell ref="E8:F8"/>
    <mergeCell ref="G8:I8"/>
    <mergeCell ref="Q15:V15"/>
    <mergeCell ref="G9:N9"/>
    <mergeCell ref="G11:I11"/>
    <mergeCell ref="L12:M12"/>
    <mergeCell ref="N12:O12"/>
    <mergeCell ref="P12:Q12"/>
    <mergeCell ref="N13:O13"/>
    <mergeCell ref="S13:V13"/>
    <mergeCell ref="J14:N14"/>
    <mergeCell ref="O15:P15"/>
    <mergeCell ref="G14:I14"/>
    <mergeCell ref="E13:I13"/>
    <mergeCell ref="E12:I12"/>
    <mergeCell ref="J12:K12"/>
    <mergeCell ref="E6:F6"/>
    <mergeCell ref="O6:P6"/>
    <mergeCell ref="Q9:V9"/>
    <mergeCell ref="Q14:V14"/>
    <mergeCell ref="A3:C3"/>
    <mergeCell ref="M4:N4"/>
    <mergeCell ref="S4:T4"/>
    <mergeCell ref="U4:V4"/>
    <mergeCell ref="D3:E3"/>
    <mergeCell ref="A4:D4"/>
    <mergeCell ref="E4:F4"/>
    <mergeCell ref="O4:R4"/>
    <mergeCell ref="G4:L4"/>
    <mergeCell ref="A12:D12"/>
    <mergeCell ref="A32:D33"/>
    <mergeCell ref="E34:G34"/>
    <mergeCell ref="O32:P32"/>
    <mergeCell ref="G41:I41"/>
    <mergeCell ref="N39:O39"/>
    <mergeCell ref="P39:Q39"/>
    <mergeCell ref="R39:V39"/>
    <mergeCell ref="O24:P24"/>
    <mergeCell ref="Q32:V32"/>
    <mergeCell ref="J39:K39"/>
    <mergeCell ref="A36:D36"/>
    <mergeCell ref="E35:V35"/>
    <mergeCell ref="A26:D26"/>
    <mergeCell ref="A25:D25"/>
    <mergeCell ref="A27:D27"/>
    <mergeCell ref="O33:P33"/>
    <mergeCell ref="Q33:V33"/>
    <mergeCell ref="M34:O34"/>
    <mergeCell ref="M36:V36"/>
    <mergeCell ref="E36:I36"/>
    <mergeCell ref="J36:L36"/>
    <mergeCell ref="G38:I38"/>
    <mergeCell ref="J38:S38"/>
    <mergeCell ref="E41:F41"/>
    <mergeCell ref="A102:V108"/>
    <mergeCell ref="E16:G16"/>
    <mergeCell ref="P16:Q16"/>
    <mergeCell ref="E97:G97"/>
    <mergeCell ref="E17:V17"/>
    <mergeCell ref="E25:G25"/>
    <mergeCell ref="P25:Q25"/>
    <mergeCell ref="E40:I40"/>
    <mergeCell ref="N40:O40"/>
    <mergeCell ref="A75:D75"/>
    <mergeCell ref="A101:E101"/>
    <mergeCell ref="A52:D52"/>
    <mergeCell ref="E52:G52"/>
    <mergeCell ref="A99:D99"/>
    <mergeCell ref="A98:D98"/>
    <mergeCell ref="E98:V98"/>
    <mergeCell ref="O96:P96"/>
    <mergeCell ref="A63:D63"/>
    <mergeCell ref="A68:D69"/>
    <mergeCell ref="G96:N96"/>
    <mergeCell ref="A77:D78"/>
    <mergeCell ref="A90:D90"/>
    <mergeCell ref="E89:V89"/>
    <mergeCell ref="A88:D88"/>
    <mergeCell ref="A34:D34"/>
    <mergeCell ref="A31:D31"/>
    <mergeCell ref="E80:V80"/>
    <mergeCell ref="A81:D81"/>
    <mergeCell ref="A71:D71"/>
    <mergeCell ref="A72:D72"/>
    <mergeCell ref="A49:D49"/>
    <mergeCell ref="A45:D45"/>
    <mergeCell ref="Q50:V50"/>
    <mergeCell ref="A62:D62"/>
    <mergeCell ref="A70:D70"/>
    <mergeCell ref="A79:D79"/>
    <mergeCell ref="Q77:V77"/>
    <mergeCell ref="E78:F78"/>
    <mergeCell ref="G78:N78"/>
    <mergeCell ref="A35:D35"/>
    <mergeCell ref="P43:Q43"/>
    <mergeCell ref="E43:G43"/>
    <mergeCell ref="A50:D51"/>
    <mergeCell ref="A61:D61"/>
    <mergeCell ref="E61:G61"/>
    <mergeCell ref="A59:D60"/>
    <mergeCell ref="A44:D44"/>
    <mergeCell ref="E44:V44"/>
    <mergeCell ref="A40:D40"/>
    <mergeCell ref="A97:D97"/>
    <mergeCell ref="P97:Q97"/>
    <mergeCell ref="A67:D67"/>
    <mergeCell ref="A76:D76"/>
    <mergeCell ref="A85:D85"/>
    <mergeCell ref="A94:D94"/>
    <mergeCell ref="E74:F74"/>
    <mergeCell ref="E83:F83"/>
    <mergeCell ref="E92:F92"/>
    <mergeCell ref="E50:F50"/>
    <mergeCell ref="A95:D96"/>
    <mergeCell ref="P88:Q88"/>
    <mergeCell ref="Q96:V96"/>
    <mergeCell ref="A86:D87"/>
    <mergeCell ref="A89:D89"/>
    <mergeCell ref="E51:F51"/>
    <mergeCell ref="G51:N51"/>
    <mergeCell ref="E54:I54"/>
    <mergeCell ref="M54:V54"/>
    <mergeCell ref="S40:V40"/>
    <mergeCell ref="G47:I47"/>
    <mergeCell ref="J47:S47"/>
    <mergeCell ref="H43:L43"/>
    <mergeCell ref="G92:I92"/>
    <mergeCell ref="A56:D56"/>
    <mergeCell ref="E47:F47"/>
    <mergeCell ref="E56:F56"/>
    <mergeCell ref="E65:F65"/>
    <mergeCell ref="E49:I49"/>
    <mergeCell ref="H61:L61"/>
    <mergeCell ref="J54:L54"/>
    <mergeCell ref="J63:L63"/>
    <mergeCell ref="G50:I50"/>
    <mergeCell ref="A57:D57"/>
    <mergeCell ref="E59:F59"/>
    <mergeCell ref="G59:I59"/>
    <mergeCell ref="E66:I66"/>
    <mergeCell ref="J66:K66"/>
    <mergeCell ref="L66:M66"/>
    <mergeCell ref="E62:V62"/>
    <mergeCell ref="E69:F69"/>
    <mergeCell ref="E71:V71"/>
    <mergeCell ref="E38:F38"/>
    <mergeCell ref="U16:V16"/>
    <mergeCell ref="P52:Q52"/>
    <mergeCell ref="P34:Q34"/>
    <mergeCell ref="E26:V26"/>
    <mergeCell ref="G24:N24"/>
    <mergeCell ref="L39:M39"/>
    <mergeCell ref="E39:I39"/>
    <mergeCell ref="E33:F33"/>
    <mergeCell ref="G33:N33"/>
    <mergeCell ref="H16:L16"/>
    <mergeCell ref="M43:O43"/>
    <mergeCell ref="J41:N41"/>
    <mergeCell ref="O41:P41"/>
    <mergeCell ref="Q41:V41"/>
    <mergeCell ref="E42:F42"/>
    <mergeCell ref="G42:N42"/>
    <mergeCell ref="O42:P42"/>
    <mergeCell ref="Q42:V42"/>
    <mergeCell ref="Q51:V51"/>
    <mergeCell ref="Q60:V60"/>
    <mergeCell ref="A1:B1"/>
    <mergeCell ref="G5:I5"/>
    <mergeCell ref="E11:F11"/>
    <mergeCell ref="E20:F20"/>
    <mergeCell ref="E29:F29"/>
    <mergeCell ref="J11:S11"/>
    <mergeCell ref="A14:D15"/>
    <mergeCell ref="A16:D16"/>
    <mergeCell ref="A17:D17"/>
    <mergeCell ref="A23:D24"/>
    <mergeCell ref="O5:P5"/>
    <mergeCell ref="E9:F9"/>
    <mergeCell ref="A13:D13"/>
    <mergeCell ref="A5:D6"/>
    <mergeCell ref="A7:D7"/>
    <mergeCell ref="A8:D9"/>
    <mergeCell ref="A22:D22"/>
    <mergeCell ref="J8:N8"/>
    <mergeCell ref="A18:D18"/>
    <mergeCell ref="E5:F5"/>
    <mergeCell ref="O8:P8"/>
    <mergeCell ref="Q8:V8"/>
    <mergeCell ref="J5:N5"/>
    <mergeCell ref="U3:V3"/>
  </mergeCells>
  <phoneticPr fontId="2"/>
  <pageMargins left="0.70866141732283472" right="0.70866141732283472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78D2-D6E9-4216-9376-446763958539}">
  <dimension ref="A1:V109"/>
  <sheetViews>
    <sheetView topLeftCell="A13" workbookViewId="0">
      <selection activeCell="AA20" sqref="AA20"/>
    </sheetView>
  </sheetViews>
  <sheetFormatPr defaultColWidth="4" defaultRowHeight="16.5" customHeight="1" x14ac:dyDescent="0.15"/>
  <cols>
    <col min="1" max="1" width="4" style="18" customWidth="1"/>
    <col min="2" max="3" width="4" style="18"/>
    <col min="4" max="4" width="4" style="18" customWidth="1"/>
    <col min="5" max="16384" width="4" style="18"/>
  </cols>
  <sheetData>
    <row r="1" spans="1:22" ht="16.5" customHeight="1" x14ac:dyDescent="0.15">
      <c r="A1" s="115" t="s">
        <v>83</v>
      </c>
      <c r="B1" s="116"/>
      <c r="E1" s="184" t="s">
        <v>8</v>
      </c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</row>
    <row r="2" spans="1:22" ht="16.5" customHeight="1" x14ac:dyDescent="0.15"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</row>
    <row r="3" spans="1:22" ht="16.5" customHeight="1" thickBot="1" x14ac:dyDescent="0.2">
      <c r="A3" s="115" t="s">
        <v>2</v>
      </c>
      <c r="B3" s="115"/>
      <c r="C3" s="115"/>
      <c r="D3" s="175"/>
      <c r="E3" s="176"/>
      <c r="F3" s="19"/>
      <c r="S3" s="115" t="s">
        <v>21</v>
      </c>
      <c r="T3" s="115"/>
      <c r="U3" s="191" t="s">
        <v>92</v>
      </c>
      <c r="V3" s="191"/>
    </row>
    <row r="4" spans="1:22" ht="16.5" customHeight="1" thickTop="1" x14ac:dyDescent="0.15">
      <c r="A4" s="177" t="s">
        <v>3</v>
      </c>
      <c r="B4" s="178"/>
      <c r="C4" s="178"/>
      <c r="D4" s="179"/>
      <c r="E4" s="171" t="s">
        <v>36</v>
      </c>
      <c r="F4" s="180"/>
      <c r="G4" s="173"/>
      <c r="H4" s="180"/>
      <c r="I4" s="180"/>
      <c r="J4" s="180"/>
      <c r="K4" s="180"/>
      <c r="L4" s="183"/>
      <c r="M4" s="171" t="s">
        <v>12</v>
      </c>
      <c r="N4" s="172"/>
      <c r="O4" s="173"/>
      <c r="P4" s="181"/>
      <c r="Q4" s="181"/>
      <c r="R4" s="182"/>
      <c r="S4" s="171" t="s">
        <v>35</v>
      </c>
      <c r="T4" s="172"/>
      <c r="U4" s="173"/>
      <c r="V4" s="174"/>
    </row>
    <row r="5" spans="1:22" ht="16.5" customHeight="1" x14ac:dyDescent="0.15">
      <c r="A5" s="144" t="s">
        <v>10</v>
      </c>
      <c r="B5" s="145"/>
      <c r="C5" s="145"/>
      <c r="D5" s="146"/>
      <c r="E5" s="193" t="s">
        <v>91</v>
      </c>
      <c r="F5" s="194"/>
      <c r="G5" s="117" t="s">
        <v>84</v>
      </c>
      <c r="H5" s="118"/>
      <c r="I5" s="119"/>
      <c r="J5" s="166"/>
      <c r="K5" s="121"/>
      <c r="L5" s="121"/>
      <c r="M5" s="121"/>
      <c r="N5" s="164"/>
      <c r="O5" s="141" t="s">
        <v>86</v>
      </c>
      <c r="P5" s="121"/>
      <c r="Q5" s="166"/>
      <c r="R5" s="121"/>
      <c r="S5" s="121"/>
      <c r="T5" s="121"/>
      <c r="U5" s="121"/>
      <c r="V5" s="186"/>
    </row>
    <row r="6" spans="1:22" ht="16.5" customHeight="1" x14ac:dyDescent="0.15">
      <c r="A6" s="147"/>
      <c r="B6" s="127"/>
      <c r="C6" s="127"/>
      <c r="D6" s="128"/>
      <c r="E6" s="117" t="s">
        <v>46</v>
      </c>
      <c r="F6" s="118"/>
      <c r="G6" s="134"/>
      <c r="H6" s="132"/>
      <c r="I6" s="132"/>
      <c r="J6" s="132"/>
      <c r="K6" s="132"/>
      <c r="L6" s="132"/>
      <c r="M6" s="132"/>
      <c r="N6" s="133"/>
      <c r="O6" s="141" t="s">
        <v>16</v>
      </c>
      <c r="P6" s="120"/>
      <c r="Q6" s="166"/>
      <c r="R6" s="120"/>
      <c r="S6" s="120"/>
      <c r="T6" s="120"/>
      <c r="U6" s="121"/>
      <c r="V6" s="186"/>
    </row>
    <row r="7" spans="1:22" ht="16.5" customHeight="1" x14ac:dyDescent="0.15">
      <c r="A7" s="148" t="s">
        <v>5</v>
      </c>
      <c r="B7" s="130"/>
      <c r="C7" s="130"/>
      <c r="D7" s="131"/>
      <c r="E7" s="117"/>
      <c r="F7" s="118"/>
      <c r="G7" s="118"/>
      <c r="H7" s="118"/>
      <c r="I7" s="13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90"/>
    </row>
    <row r="8" spans="1:22" ht="16.5" customHeight="1" x14ac:dyDescent="0.15">
      <c r="A8" s="149" t="s">
        <v>34</v>
      </c>
      <c r="B8" s="124"/>
      <c r="C8" s="124"/>
      <c r="D8" s="125"/>
      <c r="E8" s="193" t="s">
        <v>91</v>
      </c>
      <c r="F8" s="194"/>
      <c r="G8" s="117" t="s">
        <v>84</v>
      </c>
      <c r="H8" s="118"/>
      <c r="I8" s="119"/>
      <c r="J8" s="134"/>
      <c r="K8" s="118"/>
      <c r="L8" s="118"/>
      <c r="M8" s="118"/>
      <c r="N8" s="139"/>
      <c r="O8" s="117" t="s">
        <v>15</v>
      </c>
      <c r="P8" s="195"/>
      <c r="Q8" s="134"/>
      <c r="R8" s="132"/>
      <c r="S8" s="132"/>
      <c r="T8" s="132"/>
      <c r="U8" s="118"/>
      <c r="V8" s="165"/>
    </row>
    <row r="9" spans="1:22" ht="16.5" customHeight="1" thickBot="1" x14ac:dyDescent="0.2">
      <c r="A9" s="150"/>
      <c r="B9" s="151"/>
      <c r="C9" s="151"/>
      <c r="D9" s="152"/>
      <c r="E9" s="142" t="s">
        <v>14</v>
      </c>
      <c r="F9" s="143"/>
      <c r="G9" s="167"/>
      <c r="H9" s="168"/>
      <c r="I9" s="168"/>
      <c r="J9" s="168"/>
      <c r="K9" s="168"/>
      <c r="L9" s="168"/>
      <c r="M9" s="168"/>
      <c r="N9" s="187"/>
      <c r="O9" s="142" t="s">
        <v>16</v>
      </c>
      <c r="P9" s="185"/>
      <c r="Q9" s="167"/>
      <c r="R9" s="168"/>
      <c r="S9" s="168"/>
      <c r="T9" s="168"/>
      <c r="U9" s="169"/>
      <c r="V9" s="170"/>
    </row>
    <row r="10" spans="1:22" ht="16.5" customHeight="1" thickTop="1" x14ac:dyDescent="0.15">
      <c r="A10" s="20"/>
      <c r="B10" s="20"/>
      <c r="C10" s="20"/>
      <c r="D10" s="20"/>
      <c r="E10" s="20"/>
      <c r="O10" s="20"/>
      <c r="P10" s="20"/>
      <c r="Q10" s="20"/>
      <c r="R10" s="20"/>
      <c r="S10" s="20"/>
      <c r="T10" s="20"/>
      <c r="U10" s="20"/>
      <c r="V10" s="20"/>
    </row>
    <row r="11" spans="1:22" ht="16.5" customHeight="1" x14ac:dyDescent="0.15">
      <c r="A11" s="136" t="s">
        <v>37</v>
      </c>
      <c r="B11" s="136"/>
      <c r="C11" s="136"/>
      <c r="D11" s="137"/>
      <c r="E11" s="120" t="s">
        <v>55</v>
      </c>
      <c r="F11" s="121"/>
      <c r="G11" s="127"/>
      <c r="H11" s="127"/>
      <c r="I11" s="127"/>
      <c r="J11" s="122" t="s">
        <v>63</v>
      </c>
      <c r="K11" s="122"/>
      <c r="L11" s="122"/>
      <c r="M11" s="122"/>
      <c r="N11" s="122"/>
      <c r="O11" s="122"/>
      <c r="P11" s="122"/>
      <c r="Q11" s="122"/>
      <c r="R11" s="122"/>
      <c r="S11" s="122"/>
      <c r="T11" s="20"/>
      <c r="U11" s="20"/>
      <c r="V11" s="20"/>
    </row>
    <row r="12" spans="1:22" ht="16.5" customHeight="1" x14ac:dyDescent="0.15">
      <c r="A12" s="129" t="s">
        <v>4</v>
      </c>
      <c r="B12" s="138"/>
      <c r="C12" s="138"/>
      <c r="D12" s="140"/>
      <c r="E12" s="117"/>
      <c r="F12" s="118"/>
      <c r="G12" s="118"/>
      <c r="H12" s="118"/>
      <c r="I12" s="119"/>
      <c r="J12" s="134" t="s">
        <v>89</v>
      </c>
      <c r="K12" s="133"/>
      <c r="L12" s="117" t="s">
        <v>30</v>
      </c>
      <c r="M12" s="119"/>
      <c r="N12" s="196" t="s">
        <v>103</v>
      </c>
      <c r="O12" s="197"/>
      <c r="P12" s="117" t="s">
        <v>32</v>
      </c>
      <c r="Q12" s="119"/>
      <c r="R12" s="134"/>
      <c r="S12" s="118"/>
      <c r="T12" s="118"/>
      <c r="U12" s="118"/>
      <c r="V12" s="139"/>
    </row>
    <row r="13" spans="1:22" ht="16.5" customHeight="1" x14ac:dyDescent="0.15">
      <c r="A13" s="129" t="s">
        <v>31</v>
      </c>
      <c r="B13" s="138"/>
      <c r="C13" s="138"/>
      <c r="D13" s="140"/>
      <c r="E13" s="117"/>
      <c r="F13" s="138"/>
      <c r="G13" s="138"/>
      <c r="H13" s="138"/>
      <c r="I13" s="138"/>
      <c r="J13" s="35" t="s">
        <v>33</v>
      </c>
      <c r="K13" s="36"/>
      <c r="L13" s="36"/>
      <c r="M13" s="37"/>
      <c r="N13" s="134" t="s">
        <v>90</v>
      </c>
      <c r="O13" s="139"/>
      <c r="P13" s="35" t="s">
        <v>29</v>
      </c>
      <c r="Q13" s="36"/>
      <c r="R13" s="37"/>
      <c r="S13" s="134"/>
      <c r="T13" s="118"/>
      <c r="U13" s="118"/>
      <c r="V13" s="139"/>
    </row>
    <row r="14" spans="1:22" ht="16.5" customHeight="1" x14ac:dyDescent="0.15">
      <c r="A14" s="123" t="s">
        <v>6</v>
      </c>
      <c r="B14" s="124"/>
      <c r="C14" s="124"/>
      <c r="D14" s="125"/>
      <c r="E14" s="117" t="s">
        <v>100</v>
      </c>
      <c r="F14" s="133"/>
      <c r="G14" s="117" t="s">
        <v>84</v>
      </c>
      <c r="H14" s="118"/>
      <c r="I14" s="119"/>
      <c r="J14" s="134"/>
      <c r="K14" s="118"/>
      <c r="L14" s="118"/>
      <c r="M14" s="118"/>
      <c r="N14" s="139"/>
      <c r="O14" s="117" t="s">
        <v>15</v>
      </c>
      <c r="P14" s="195"/>
      <c r="Q14" s="134"/>
      <c r="R14" s="118"/>
      <c r="S14" s="118"/>
      <c r="T14" s="118"/>
      <c r="U14" s="118"/>
      <c r="V14" s="139"/>
    </row>
    <row r="15" spans="1:22" ht="16.5" customHeight="1" x14ac:dyDescent="0.15">
      <c r="A15" s="126"/>
      <c r="B15" s="127"/>
      <c r="C15" s="127"/>
      <c r="D15" s="128"/>
      <c r="E15" s="117" t="s">
        <v>14</v>
      </c>
      <c r="F15" s="119"/>
      <c r="G15" s="134"/>
      <c r="H15" s="132"/>
      <c r="I15" s="132"/>
      <c r="J15" s="132"/>
      <c r="K15" s="132"/>
      <c r="L15" s="132"/>
      <c r="M15" s="132"/>
      <c r="N15" s="133"/>
      <c r="O15" s="117" t="s">
        <v>16</v>
      </c>
      <c r="P15" s="132"/>
      <c r="Q15" s="134"/>
      <c r="R15" s="132"/>
      <c r="S15" s="132"/>
      <c r="T15" s="132"/>
      <c r="U15" s="118"/>
      <c r="V15" s="139"/>
    </row>
    <row r="16" spans="1:22" ht="16.5" customHeight="1" x14ac:dyDescent="0.15">
      <c r="A16" s="129" t="s">
        <v>7</v>
      </c>
      <c r="B16" s="130"/>
      <c r="C16" s="130"/>
      <c r="D16" s="131"/>
      <c r="E16" s="117" t="s">
        <v>20</v>
      </c>
      <c r="F16" s="162"/>
      <c r="G16" s="163"/>
      <c r="H16" s="134"/>
      <c r="I16" s="138"/>
      <c r="J16" s="138"/>
      <c r="K16" s="138"/>
      <c r="L16" s="138"/>
      <c r="M16" s="117" t="s">
        <v>19</v>
      </c>
      <c r="N16" s="138"/>
      <c r="O16" s="138"/>
      <c r="P16" s="134" t="s">
        <v>102</v>
      </c>
      <c r="Q16" s="133"/>
      <c r="R16" s="117" t="s">
        <v>18</v>
      </c>
      <c r="S16" s="132"/>
      <c r="T16" s="118"/>
      <c r="U16" s="134" t="s">
        <v>102</v>
      </c>
      <c r="V16" s="133"/>
    </row>
    <row r="17" spans="1:22" ht="16.5" customHeight="1" x14ac:dyDescent="0.15">
      <c r="A17" s="129" t="s">
        <v>28</v>
      </c>
      <c r="B17" s="130"/>
      <c r="C17" s="130"/>
      <c r="D17" s="131"/>
      <c r="E17" s="117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3"/>
    </row>
    <row r="18" spans="1:22" ht="16.5" customHeight="1" x14ac:dyDescent="0.15">
      <c r="A18" s="129" t="s">
        <v>26</v>
      </c>
      <c r="B18" s="130"/>
      <c r="C18" s="130"/>
      <c r="D18" s="131"/>
      <c r="E18" s="117"/>
      <c r="F18" s="118"/>
      <c r="G18" s="118"/>
      <c r="H18" s="118"/>
      <c r="I18" s="118"/>
      <c r="J18" s="117" t="s">
        <v>27</v>
      </c>
      <c r="K18" s="118"/>
      <c r="L18" s="139"/>
      <c r="M18" s="117"/>
      <c r="N18" s="138"/>
      <c r="O18" s="138"/>
      <c r="P18" s="138"/>
      <c r="Q18" s="138"/>
      <c r="R18" s="138"/>
      <c r="S18" s="138"/>
      <c r="T18" s="138"/>
      <c r="U18" s="138"/>
      <c r="V18" s="140"/>
    </row>
    <row r="19" spans="1:22" ht="16.5" customHeight="1" x14ac:dyDescent="0.15">
      <c r="A19" s="20"/>
      <c r="B19" s="20"/>
      <c r="C19" s="20"/>
      <c r="D19" s="20"/>
      <c r="K19" s="20"/>
      <c r="L19" s="17"/>
      <c r="M19" s="17"/>
      <c r="O19"/>
      <c r="P19"/>
      <c r="Q19"/>
      <c r="R19"/>
      <c r="S19"/>
      <c r="T19"/>
      <c r="U19"/>
      <c r="V19"/>
    </row>
    <row r="20" spans="1:22" ht="16.5" customHeight="1" x14ac:dyDescent="0.15">
      <c r="A20" s="136" t="s">
        <v>38</v>
      </c>
      <c r="B20" s="136"/>
      <c r="C20" s="136"/>
      <c r="D20" s="137"/>
      <c r="E20" s="120" t="s">
        <v>55</v>
      </c>
      <c r="F20" s="121"/>
      <c r="G20" s="127"/>
      <c r="H20" s="127"/>
      <c r="I20" s="127"/>
      <c r="J20" s="122" t="s">
        <v>63</v>
      </c>
      <c r="K20" s="122"/>
      <c r="L20" s="122"/>
      <c r="M20" s="122"/>
      <c r="N20" s="122"/>
      <c r="O20" s="122"/>
      <c r="P20" s="122"/>
      <c r="Q20" s="122"/>
      <c r="R20" s="122"/>
      <c r="S20" s="122"/>
      <c r="T20" s="20"/>
      <c r="U20" s="20"/>
      <c r="V20" s="20"/>
    </row>
    <row r="21" spans="1:22" ht="16.5" customHeight="1" x14ac:dyDescent="0.15">
      <c r="A21" s="129" t="s">
        <v>4</v>
      </c>
      <c r="B21" s="138"/>
      <c r="C21" s="138"/>
      <c r="D21" s="140"/>
      <c r="E21" s="117"/>
      <c r="F21" s="118"/>
      <c r="G21" s="118"/>
      <c r="H21" s="118"/>
      <c r="I21" s="119"/>
      <c r="J21" s="134" t="s">
        <v>89</v>
      </c>
      <c r="K21" s="133"/>
      <c r="L21" s="117" t="s">
        <v>30</v>
      </c>
      <c r="M21" s="119"/>
      <c r="N21" s="196" t="s">
        <v>103</v>
      </c>
      <c r="O21" s="197"/>
      <c r="P21" s="117" t="s">
        <v>32</v>
      </c>
      <c r="Q21" s="119"/>
      <c r="R21" s="134"/>
      <c r="S21" s="118"/>
      <c r="T21" s="118"/>
      <c r="U21" s="118"/>
      <c r="V21" s="139"/>
    </row>
    <row r="22" spans="1:22" ht="16.5" customHeight="1" x14ac:dyDescent="0.15">
      <c r="A22" s="129" t="s">
        <v>31</v>
      </c>
      <c r="B22" s="138"/>
      <c r="C22" s="138"/>
      <c r="D22" s="140"/>
      <c r="E22" s="117"/>
      <c r="F22" s="138"/>
      <c r="G22" s="138"/>
      <c r="H22" s="138"/>
      <c r="I22" s="138"/>
      <c r="J22" s="35" t="s">
        <v>33</v>
      </c>
      <c r="K22" s="36"/>
      <c r="L22" s="36"/>
      <c r="M22" s="37"/>
      <c r="N22" s="134" t="s">
        <v>90</v>
      </c>
      <c r="O22" s="139"/>
      <c r="P22" s="35" t="s">
        <v>29</v>
      </c>
      <c r="Q22" s="36"/>
      <c r="R22" s="37"/>
      <c r="S22" s="134"/>
      <c r="T22" s="118"/>
      <c r="U22" s="118"/>
      <c r="V22" s="139"/>
    </row>
    <row r="23" spans="1:22" ht="16.5" customHeight="1" x14ac:dyDescent="0.15">
      <c r="A23" s="123" t="s">
        <v>6</v>
      </c>
      <c r="B23" s="124"/>
      <c r="C23" s="124"/>
      <c r="D23" s="125"/>
      <c r="E23" s="117" t="s">
        <v>100</v>
      </c>
      <c r="F23" s="133"/>
      <c r="G23" s="117" t="s">
        <v>84</v>
      </c>
      <c r="H23" s="118"/>
      <c r="I23" s="119"/>
      <c r="J23" s="134"/>
      <c r="K23" s="118"/>
      <c r="L23" s="118"/>
      <c r="M23" s="118"/>
      <c r="N23" s="139"/>
      <c r="O23" s="117" t="s">
        <v>15</v>
      </c>
      <c r="P23" s="195"/>
      <c r="Q23" s="134"/>
      <c r="R23" s="118"/>
      <c r="S23" s="118"/>
      <c r="T23" s="118"/>
      <c r="U23" s="118"/>
      <c r="V23" s="139"/>
    </row>
    <row r="24" spans="1:22" ht="16.5" customHeight="1" x14ac:dyDescent="0.15">
      <c r="A24" s="126"/>
      <c r="B24" s="127"/>
      <c r="C24" s="127"/>
      <c r="D24" s="128"/>
      <c r="E24" s="117" t="s">
        <v>14</v>
      </c>
      <c r="F24" s="119"/>
      <c r="G24" s="134"/>
      <c r="H24" s="132"/>
      <c r="I24" s="132"/>
      <c r="J24" s="132"/>
      <c r="K24" s="132"/>
      <c r="L24" s="132"/>
      <c r="M24" s="132"/>
      <c r="N24" s="133"/>
      <c r="O24" s="117" t="s">
        <v>16</v>
      </c>
      <c r="P24" s="132"/>
      <c r="Q24" s="134"/>
      <c r="R24" s="132"/>
      <c r="S24" s="132"/>
      <c r="T24" s="132"/>
      <c r="U24" s="118"/>
      <c r="V24" s="139"/>
    </row>
    <row r="25" spans="1:22" ht="16.5" customHeight="1" x14ac:dyDescent="0.15">
      <c r="A25" s="129" t="s">
        <v>7</v>
      </c>
      <c r="B25" s="130"/>
      <c r="C25" s="130"/>
      <c r="D25" s="131"/>
      <c r="E25" s="117" t="s">
        <v>20</v>
      </c>
      <c r="F25" s="162"/>
      <c r="G25" s="163"/>
      <c r="H25" s="134"/>
      <c r="I25" s="138"/>
      <c r="J25" s="138"/>
      <c r="K25" s="138"/>
      <c r="L25" s="138"/>
      <c r="M25" s="117" t="s">
        <v>19</v>
      </c>
      <c r="N25" s="138"/>
      <c r="O25" s="138"/>
      <c r="P25" s="134" t="s">
        <v>102</v>
      </c>
      <c r="Q25" s="133"/>
      <c r="R25" s="117" t="s">
        <v>18</v>
      </c>
      <c r="S25" s="132"/>
      <c r="T25" s="118"/>
      <c r="U25" s="134" t="s">
        <v>102</v>
      </c>
      <c r="V25" s="133"/>
    </row>
    <row r="26" spans="1:22" ht="16.5" customHeight="1" x14ac:dyDescent="0.15">
      <c r="A26" s="129" t="s">
        <v>28</v>
      </c>
      <c r="B26" s="130"/>
      <c r="C26" s="130"/>
      <c r="D26" s="131"/>
      <c r="E26" s="117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3"/>
    </row>
    <row r="27" spans="1:22" ht="16.5" customHeight="1" x14ac:dyDescent="0.15">
      <c r="A27" s="129" t="s">
        <v>26</v>
      </c>
      <c r="B27" s="130"/>
      <c r="C27" s="130"/>
      <c r="D27" s="131"/>
      <c r="E27" s="117"/>
      <c r="F27" s="118"/>
      <c r="G27" s="118"/>
      <c r="H27" s="118"/>
      <c r="I27" s="118"/>
      <c r="J27" s="117" t="s">
        <v>27</v>
      </c>
      <c r="K27" s="118"/>
      <c r="L27" s="139"/>
      <c r="M27" s="117"/>
      <c r="N27" s="138"/>
      <c r="O27" s="138"/>
      <c r="P27" s="138"/>
      <c r="Q27" s="138"/>
      <c r="R27" s="138"/>
      <c r="S27" s="138"/>
      <c r="T27" s="138"/>
      <c r="U27" s="138"/>
      <c r="V27" s="140"/>
    </row>
    <row r="28" spans="1:22" ht="16.5" customHeight="1" x14ac:dyDescent="0.15">
      <c r="A28" s="20"/>
      <c r="B28" s="20"/>
      <c r="C28" s="20"/>
      <c r="D28" s="20"/>
      <c r="K28" s="20"/>
      <c r="L28" s="17"/>
      <c r="M28" s="17"/>
      <c r="O28"/>
      <c r="P28"/>
      <c r="Q28"/>
      <c r="R28"/>
      <c r="S28"/>
      <c r="T28"/>
      <c r="U28"/>
      <c r="V28"/>
    </row>
    <row r="29" spans="1:22" ht="16.5" customHeight="1" x14ac:dyDescent="0.15">
      <c r="A29" s="136" t="s">
        <v>76</v>
      </c>
      <c r="B29" s="136"/>
      <c r="C29" s="136"/>
      <c r="D29" s="137"/>
      <c r="E29" s="120" t="s">
        <v>55</v>
      </c>
      <c r="F29" s="121"/>
      <c r="G29" s="127"/>
      <c r="H29" s="127"/>
      <c r="I29" s="127"/>
      <c r="J29" s="122" t="s">
        <v>63</v>
      </c>
      <c r="K29" s="122"/>
      <c r="L29" s="122"/>
      <c r="M29" s="122"/>
      <c r="N29" s="122"/>
      <c r="O29" s="122"/>
      <c r="P29" s="122"/>
      <c r="Q29" s="122"/>
      <c r="R29" s="122"/>
      <c r="S29" s="122"/>
      <c r="T29" s="20"/>
      <c r="U29" s="20"/>
      <c r="V29" s="20"/>
    </row>
    <row r="30" spans="1:22" ht="16.5" customHeight="1" x14ac:dyDescent="0.15">
      <c r="A30" s="129" t="s">
        <v>4</v>
      </c>
      <c r="B30" s="138"/>
      <c r="C30" s="138"/>
      <c r="D30" s="140"/>
      <c r="E30" s="117"/>
      <c r="F30" s="118"/>
      <c r="G30" s="118"/>
      <c r="H30" s="118"/>
      <c r="I30" s="119"/>
      <c r="J30" s="134" t="s">
        <v>89</v>
      </c>
      <c r="K30" s="133"/>
      <c r="L30" s="117" t="s">
        <v>30</v>
      </c>
      <c r="M30" s="119"/>
      <c r="N30" s="196" t="s">
        <v>103</v>
      </c>
      <c r="O30" s="197"/>
      <c r="P30" s="117" t="s">
        <v>32</v>
      </c>
      <c r="Q30" s="119"/>
      <c r="R30" s="134"/>
      <c r="S30" s="118"/>
      <c r="T30" s="118"/>
      <c r="U30" s="118"/>
      <c r="V30" s="139"/>
    </row>
    <row r="31" spans="1:22" ht="16.5" customHeight="1" x14ac:dyDescent="0.15">
      <c r="A31" s="129" t="s">
        <v>31</v>
      </c>
      <c r="B31" s="138"/>
      <c r="C31" s="138"/>
      <c r="D31" s="140"/>
      <c r="E31" s="117"/>
      <c r="F31" s="138"/>
      <c r="G31" s="138"/>
      <c r="H31" s="138"/>
      <c r="I31" s="138"/>
      <c r="J31" s="35" t="s">
        <v>33</v>
      </c>
      <c r="K31" s="36"/>
      <c r="L31" s="36"/>
      <c r="M31" s="37"/>
      <c r="N31" s="134" t="s">
        <v>90</v>
      </c>
      <c r="O31" s="139"/>
      <c r="P31" s="35" t="s">
        <v>29</v>
      </c>
      <c r="Q31" s="36"/>
      <c r="R31" s="37"/>
      <c r="S31" s="134"/>
      <c r="T31" s="118"/>
      <c r="U31" s="118"/>
      <c r="V31" s="139"/>
    </row>
    <row r="32" spans="1:22" ht="16.5" customHeight="1" x14ac:dyDescent="0.15">
      <c r="A32" s="123" t="s">
        <v>6</v>
      </c>
      <c r="B32" s="124"/>
      <c r="C32" s="124"/>
      <c r="D32" s="125"/>
      <c r="E32" s="117" t="s">
        <v>100</v>
      </c>
      <c r="F32" s="133"/>
      <c r="G32" s="117" t="s">
        <v>84</v>
      </c>
      <c r="H32" s="118"/>
      <c r="I32" s="119"/>
      <c r="J32" s="134"/>
      <c r="K32" s="118"/>
      <c r="L32" s="118"/>
      <c r="M32" s="118"/>
      <c r="N32" s="139"/>
      <c r="O32" s="117" t="s">
        <v>15</v>
      </c>
      <c r="P32" s="195"/>
      <c r="Q32" s="134"/>
      <c r="R32" s="118"/>
      <c r="S32" s="118"/>
      <c r="T32" s="118"/>
      <c r="U32" s="118"/>
      <c r="V32" s="139"/>
    </row>
    <row r="33" spans="1:22" ht="16.5" customHeight="1" x14ac:dyDescent="0.15">
      <c r="A33" s="126"/>
      <c r="B33" s="127"/>
      <c r="C33" s="127"/>
      <c r="D33" s="128"/>
      <c r="E33" s="117" t="s">
        <v>14</v>
      </c>
      <c r="F33" s="119"/>
      <c r="G33" s="134"/>
      <c r="H33" s="132"/>
      <c r="I33" s="132"/>
      <c r="J33" s="132"/>
      <c r="K33" s="132"/>
      <c r="L33" s="132"/>
      <c r="M33" s="132"/>
      <c r="N33" s="133"/>
      <c r="O33" s="117" t="s">
        <v>16</v>
      </c>
      <c r="P33" s="132"/>
      <c r="Q33" s="134"/>
      <c r="R33" s="132"/>
      <c r="S33" s="132"/>
      <c r="T33" s="132"/>
      <c r="U33" s="118"/>
      <c r="V33" s="139"/>
    </row>
    <row r="34" spans="1:22" ht="16.5" customHeight="1" x14ac:dyDescent="0.15">
      <c r="A34" s="129" t="s">
        <v>7</v>
      </c>
      <c r="B34" s="130"/>
      <c r="C34" s="130"/>
      <c r="D34" s="131"/>
      <c r="E34" s="117" t="s">
        <v>20</v>
      </c>
      <c r="F34" s="162"/>
      <c r="G34" s="163"/>
      <c r="H34" s="134"/>
      <c r="I34" s="138"/>
      <c r="J34" s="138"/>
      <c r="K34" s="138"/>
      <c r="L34" s="138"/>
      <c r="M34" s="117" t="s">
        <v>19</v>
      </c>
      <c r="N34" s="138"/>
      <c r="O34" s="138"/>
      <c r="P34" s="134" t="s">
        <v>102</v>
      </c>
      <c r="Q34" s="133"/>
      <c r="R34" s="117" t="s">
        <v>18</v>
      </c>
      <c r="S34" s="132"/>
      <c r="T34" s="118"/>
      <c r="U34" s="134" t="s">
        <v>102</v>
      </c>
      <c r="V34" s="133"/>
    </row>
    <row r="35" spans="1:22" ht="16.5" customHeight="1" x14ac:dyDescent="0.15">
      <c r="A35" s="129" t="s">
        <v>28</v>
      </c>
      <c r="B35" s="130"/>
      <c r="C35" s="130"/>
      <c r="D35" s="131"/>
      <c r="E35" s="117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3"/>
    </row>
    <row r="36" spans="1:22" ht="16.5" customHeight="1" x14ac:dyDescent="0.15">
      <c r="A36" s="129" t="s">
        <v>26</v>
      </c>
      <c r="B36" s="130"/>
      <c r="C36" s="130"/>
      <c r="D36" s="131"/>
      <c r="E36" s="117"/>
      <c r="F36" s="118"/>
      <c r="G36" s="118"/>
      <c r="H36" s="118"/>
      <c r="I36" s="118"/>
      <c r="J36" s="117" t="s">
        <v>27</v>
      </c>
      <c r="K36" s="118"/>
      <c r="L36" s="139"/>
      <c r="M36" s="117"/>
      <c r="N36" s="138"/>
      <c r="O36" s="138"/>
      <c r="P36" s="138"/>
      <c r="Q36" s="138"/>
      <c r="R36" s="138"/>
      <c r="S36" s="138"/>
      <c r="T36" s="138"/>
      <c r="U36" s="138"/>
      <c r="V36" s="140"/>
    </row>
    <row r="37" spans="1:22" ht="16.5" customHeight="1" x14ac:dyDescent="0.15">
      <c r="A37" s="20"/>
      <c r="B37" s="20"/>
      <c r="C37" s="20"/>
      <c r="D37" s="20"/>
      <c r="K37" s="20"/>
      <c r="L37" s="17"/>
      <c r="M37" s="17"/>
      <c r="O37"/>
      <c r="P37"/>
      <c r="Q37"/>
      <c r="R37"/>
      <c r="S37"/>
      <c r="T37"/>
      <c r="U37"/>
      <c r="V37"/>
    </row>
    <row r="38" spans="1:22" ht="16.5" customHeight="1" x14ac:dyDescent="0.15">
      <c r="A38" s="136" t="s">
        <v>77</v>
      </c>
      <c r="B38" s="136"/>
      <c r="C38" s="136"/>
      <c r="D38" s="137"/>
      <c r="E38" s="120" t="s">
        <v>55</v>
      </c>
      <c r="F38" s="121"/>
      <c r="G38" s="127"/>
      <c r="H38" s="127"/>
      <c r="I38" s="127"/>
      <c r="J38" s="122" t="s">
        <v>63</v>
      </c>
      <c r="K38" s="122"/>
      <c r="L38" s="122"/>
      <c r="M38" s="122"/>
      <c r="N38" s="122"/>
      <c r="O38" s="122"/>
      <c r="P38" s="122"/>
      <c r="Q38" s="122"/>
      <c r="R38" s="122"/>
      <c r="S38" s="122"/>
      <c r="T38" s="20"/>
      <c r="U38" s="20"/>
      <c r="V38" s="20"/>
    </row>
    <row r="39" spans="1:22" ht="16.5" customHeight="1" x14ac:dyDescent="0.15">
      <c r="A39" s="129" t="s">
        <v>4</v>
      </c>
      <c r="B39" s="138"/>
      <c r="C39" s="138"/>
      <c r="D39" s="140"/>
      <c r="E39" s="117"/>
      <c r="F39" s="118"/>
      <c r="G39" s="118"/>
      <c r="H39" s="118"/>
      <c r="I39" s="119"/>
      <c r="J39" s="134" t="s">
        <v>89</v>
      </c>
      <c r="K39" s="133"/>
      <c r="L39" s="117" t="s">
        <v>30</v>
      </c>
      <c r="M39" s="119"/>
      <c r="N39" s="196" t="s">
        <v>103</v>
      </c>
      <c r="O39" s="197"/>
      <c r="P39" s="117" t="s">
        <v>32</v>
      </c>
      <c r="Q39" s="119"/>
      <c r="R39" s="134"/>
      <c r="S39" s="118"/>
      <c r="T39" s="118"/>
      <c r="U39" s="118"/>
      <c r="V39" s="139"/>
    </row>
    <row r="40" spans="1:22" ht="16.5" customHeight="1" x14ac:dyDescent="0.15">
      <c r="A40" s="129" t="s">
        <v>31</v>
      </c>
      <c r="B40" s="138"/>
      <c r="C40" s="138"/>
      <c r="D40" s="140"/>
      <c r="E40" s="117"/>
      <c r="F40" s="138"/>
      <c r="G40" s="138"/>
      <c r="H40" s="138"/>
      <c r="I40" s="138"/>
      <c r="J40" s="35" t="s">
        <v>33</v>
      </c>
      <c r="K40" s="36"/>
      <c r="L40" s="36"/>
      <c r="M40" s="37"/>
      <c r="N40" s="134" t="s">
        <v>90</v>
      </c>
      <c r="O40" s="139"/>
      <c r="P40" s="35" t="s">
        <v>29</v>
      </c>
      <c r="Q40" s="36"/>
      <c r="R40" s="37"/>
      <c r="S40" s="134"/>
      <c r="T40" s="118"/>
      <c r="U40" s="118"/>
      <c r="V40" s="139"/>
    </row>
    <row r="41" spans="1:22" ht="16.5" customHeight="1" x14ac:dyDescent="0.15">
      <c r="A41" s="123" t="s">
        <v>6</v>
      </c>
      <c r="B41" s="124"/>
      <c r="C41" s="124"/>
      <c r="D41" s="125"/>
      <c r="E41" s="117" t="s">
        <v>100</v>
      </c>
      <c r="F41" s="133"/>
      <c r="G41" s="117" t="s">
        <v>84</v>
      </c>
      <c r="H41" s="118"/>
      <c r="I41" s="119"/>
      <c r="J41" s="134"/>
      <c r="K41" s="118"/>
      <c r="L41" s="118"/>
      <c r="M41" s="118"/>
      <c r="N41" s="139"/>
      <c r="O41" s="117" t="s">
        <v>15</v>
      </c>
      <c r="P41" s="195"/>
      <c r="Q41" s="134"/>
      <c r="R41" s="118"/>
      <c r="S41" s="118"/>
      <c r="T41" s="118"/>
      <c r="U41" s="118"/>
      <c r="V41" s="139"/>
    </row>
    <row r="42" spans="1:22" ht="16.5" customHeight="1" x14ac:dyDescent="0.15">
      <c r="A42" s="126"/>
      <c r="B42" s="127"/>
      <c r="C42" s="127"/>
      <c r="D42" s="128"/>
      <c r="E42" s="117" t="s">
        <v>14</v>
      </c>
      <c r="F42" s="119"/>
      <c r="G42" s="134"/>
      <c r="H42" s="132"/>
      <c r="I42" s="132"/>
      <c r="J42" s="132"/>
      <c r="K42" s="132"/>
      <c r="L42" s="132"/>
      <c r="M42" s="132"/>
      <c r="N42" s="133"/>
      <c r="O42" s="117" t="s">
        <v>16</v>
      </c>
      <c r="P42" s="132"/>
      <c r="Q42" s="134"/>
      <c r="R42" s="132"/>
      <c r="S42" s="132"/>
      <c r="T42" s="132"/>
      <c r="U42" s="118"/>
      <c r="V42" s="139"/>
    </row>
    <row r="43" spans="1:22" ht="16.5" customHeight="1" x14ac:dyDescent="0.15">
      <c r="A43" s="129" t="s">
        <v>7</v>
      </c>
      <c r="B43" s="130"/>
      <c r="C43" s="130"/>
      <c r="D43" s="131"/>
      <c r="E43" s="117" t="s">
        <v>20</v>
      </c>
      <c r="F43" s="162"/>
      <c r="G43" s="163"/>
      <c r="H43" s="134"/>
      <c r="I43" s="138"/>
      <c r="J43" s="138"/>
      <c r="K43" s="138"/>
      <c r="L43" s="138"/>
      <c r="M43" s="117" t="s">
        <v>19</v>
      </c>
      <c r="N43" s="138"/>
      <c r="O43" s="138"/>
      <c r="P43" s="134" t="s">
        <v>102</v>
      </c>
      <c r="Q43" s="133"/>
      <c r="R43" s="117" t="s">
        <v>18</v>
      </c>
      <c r="S43" s="132"/>
      <c r="T43" s="118"/>
      <c r="U43" s="134" t="s">
        <v>102</v>
      </c>
      <c r="V43" s="133"/>
    </row>
    <row r="44" spans="1:22" ht="16.5" customHeight="1" x14ac:dyDescent="0.15">
      <c r="A44" s="129" t="s">
        <v>28</v>
      </c>
      <c r="B44" s="130"/>
      <c r="C44" s="130"/>
      <c r="D44" s="131"/>
      <c r="E44" s="117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3"/>
    </row>
    <row r="45" spans="1:22" ht="16.5" customHeight="1" x14ac:dyDescent="0.15">
      <c r="A45" s="129" t="s">
        <v>26</v>
      </c>
      <c r="B45" s="130"/>
      <c r="C45" s="130"/>
      <c r="D45" s="131"/>
      <c r="E45" s="117"/>
      <c r="F45" s="118"/>
      <c r="G45" s="118"/>
      <c r="H45" s="118"/>
      <c r="I45" s="118"/>
      <c r="J45" s="117" t="s">
        <v>27</v>
      </c>
      <c r="K45" s="118"/>
      <c r="L45" s="139"/>
      <c r="M45" s="117"/>
      <c r="N45" s="138"/>
      <c r="O45" s="138"/>
      <c r="P45" s="138"/>
      <c r="Q45" s="138"/>
      <c r="R45" s="138"/>
      <c r="S45" s="138"/>
      <c r="T45" s="138"/>
      <c r="U45" s="138"/>
      <c r="V45" s="140"/>
    </row>
    <row r="46" spans="1:22" ht="16.5" customHeight="1" x14ac:dyDescent="0.15">
      <c r="A46" s="20"/>
      <c r="B46" s="20"/>
      <c r="C46" s="20"/>
      <c r="D46" s="20"/>
      <c r="K46" s="20"/>
      <c r="L46" s="17"/>
      <c r="M46" s="17"/>
      <c r="O46"/>
      <c r="P46"/>
      <c r="Q46"/>
      <c r="R46"/>
      <c r="S46"/>
      <c r="T46"/>
      <c r="U46"/>
      <c r="V46"/>
    </row>
    <row r="47" spans="1:22" ht="16.5" customHeight="1" x14ac:dyDescent="0.15">
      <c r="A47" s="136" t="s">
        <v>41</v>
      </c>
      <c r="B47" s="136"/>
      <c r="C47" s="136"/>
      <c r="D47" s="137"/>
      <c r="E47" s="120" t="s">
        <v>55</v>
      </c>
      <c r="F47" s="121"/>
      <c r="G47" s="127"/>
      <c r="H47" s="127"/>
      <c r="I47" s="127"/>
      <c r="J47" s="122" t="s">
        <v>63</v>
      </c>
      <c r="K47" s="122"/>
      <c r="L47" s="122"/>
      <c r="M47" s="122"/>
      <c r="N47" s="122"/>
      <c r="O47" s="122"/>
      <c r="P47" s="122"/>
      <c r="Q47" s="122"/>
      <c r="R47" s="122"/>
      <c r="S47" s="122"/>
      <c r="T47" s="20"/>
      <c r="U47" s="20"/>
      <c r="V47" s="20"/>
    </row>
    <row r="48" spans="1:22" ht="16.5" customHeight="1" x14ac:dyDescent="0.15">
      <c r="A48" s="129" t="s">
        <v>4</v>
      </c>
      <c r="B48" s="138"/>
      <c r="C48" s="138"/>
      <c r="D48" s="140"/>
      <c r="E48" s="117"/>
      <c r="F48" s="118"/>
      <c r="G48" s="118"/>
      <c r="H48" s="118"/>
      <c r="I48" s="119"/>
      <c r="J48" s="134" t="s">
        <v>89</v>
      </c>
      <c r="K48" s="133"/>
      <c r="L48" s="117" t="s">
        <v>30</v>
      </c>
      <c r="M48" s="119"/>
      <c r="N48" s="196" t="s">
        <v>103</v>
      </c>
      <c r="O48" s="197"/>
      <c r="P48" s="117" t="s">
        <v>32</v>
      </c>
      <c r="Q48" s="119"/>
      <c r="R48" s="134"/>
      <c r="S48" s="118"/>
      <c r="T48" s="118"/>
      <c r="U48" s="118"/>
      <c r="V48" s="139"/>
    </row>
    <row r="49" spans="1:22" ht="16.5" customHeight="1" x14ac:dyDescent="0.15">
      <c r="A49" s="129" t="s">
        <v>31</v>
      </c>
      <c r="B49" s="138"/>
      <c r="C49" s="138"/>
      <c r="D49" s="140"/>
      <c r="E49" s="117"/>
      <c r="F49" s="138"/>
      <c r="G49" s="138"/>
      <c r="H49" s="138"/>
      <c r="I49" s="138"/>
      <c r="J49" s="35" t="s">
        <v>33</v>
      </c>
      <c r="K49" s="36"/>
      <c r="L49" s="36"/>
      <c r="M49" s="37"/>
      <c r="N49" s="134" t="s">
        <v>90</v>
      </c>
      <c r="O49" s="139"/>
      <c r="P49" s="35" t="s">
        <v>29</v>
      </c>
      <c r="Q49" s="36"/>
      <c r="R49" s="37"/>
      <c r="S49" s="134"/>
      <c r="T49" s="118"/>
      <c r="U49" s="118"/>
      <c r="V49" s="139"/>
    </row>
    <row r="50" spans="1:22" ht="16.5" customHeight="1" x14ac:dyDescent="0.15">
      <c r="A50" s="123" t="s">
        <v>6</v>
      </c>
      <c r="B50" s="124"/>
      <c r="C50" s="124"/>
      <c r="D50" s="125"/>
      <c r="E50" s="117" t="s">
        <v>100</v>
      </c>
      <c r="F50" s="133"/>
      <c r="G50" s="117" t="s">
        <v>84</v>
      </c>
      <c r="H50" s="118"/>
      <c r="I50" s="119"/>
      <c r="J50" s="134"/>
      <c r="K50" s="118"/>
      <c r="L50" s="118"/>
      <c r="M50" s="118"/>
      <c r="N50" s="139"/>
      <c r="O50" s="117" t="s">
        <v>15</v>
      </c>
      <c r="P50" s="195"/>
      <c r="Q50" s="134"/>
      <c r="R50" s="118"/>
      <c r="S50" s="118"/>
      <c r="T50" s="118"/>
      <c r="U50" s="118"/>
      <c r="V50" s="139"/>
    </row>
    <row r="51" spans="1:22" ht="16.5" customHeight="1" x14ac:dyDescent="0.15">
      <c r="A51" s="126"/>
      <c r="B51" s="127"/>
      <c r="C51" s="127"/>
      <c r="D51" s="128"/>
      <c r="E51" s="117" t="s">
        <v>14</v>
      </c>
      <c r="F51" s="119"/>
      <c r="G51" s="134"/>
      <c r="H51" s="132"/>
      <c r="I51" s="132"/>
      <c r="J51" s="132"/>
      <c r="K51" s="132"/>
      <c r="L51" s="132"/>
      <c r="M51" s="132"/>
      <c r="N51" s="133"/>
      <c r="O51" s="117" t="s">
        <v>16</v>
      </c>
      <c r="P51" s="132"/>
      <c r="Q51" s="134"/>
      <c r="R51" s="132"/>
      <c r="S51" s="132"/>
      <c r="T51" s="132"/>
      <c r="U51" s="118"/>
      <c r="V51" s="139"/>
    </row>
    <row r="52" spans="1:22" ht="16.5" customHeight="1" x14ac:dyDescent="0.15">
      <c r="A52" s="129" t="s">
        <v>7</v>
      </c>
      <c r="B52" s="130"/>
      <c r="C52" s="130"/>
      <c r="D52" s="131"/>
      <c r="E52" s="117" t="s">
        <v>20</v>
      </c>
      <c r="F52" s="162"/>
      <c r="G52" s="163"/>
      <c r="H52" s="134"/>
      <c r="I52" s="138"/>
      <c r="J52" s="138"/>
      <c r="K52" s="138"/>
      <c r="L52" s="138"/>
      <c r="M52" s="117" t="s">
        <v>19</v>
      </c>
      <c r="N52" s="138"/>
      <c r="O52" s="138"/>
      <c r="P52" s="134" t="s">
        <v>102</v>
      </c>
      <c r="Q52" s="133"/>
      <c r="R52" s="117" t="s">
        <v>18</v>
      </c>
      <c r="S52" s="132"/>
      <c r="T52" s="118"/>
      <c r="U52" s="134" t="s">
        <v>102</v>
      </c>
      <c r="V52" s="133"/>
    </row>
    <row r="53" spans="1:22" ht="16.5" customHeight="1" x14ac:dyDescent="0.15">
      <c r="A53" s="129" t="s">
        <v>28</v>
      </c>
      <c r="B53" s="130"/>
      <c r="C53" s="130"/>
      <c r="D53" s="131"/>
      <c r="E53" s="117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3"/>
    </row>
    <row r="54" spans="1:22" ht="16.5" customHeight="1" x14ac:dyDescent="0.15">
      <c r="A54" s="129" t="s">
        <v>26</v>
      </c>
      <c r="B54" s="130"/>
      <c r="C54" s="130"/>
      <c r="D54" s="131"/>
      <c r="E54" s="117"/>
      <c r="F54" s="118"/>
      <c r="G54" s="118"/>
      <c r="H54" s="118"/>
      <c r="I54" s="118"/>
      <c r="J54" s="117" t="s">
        <v>27</v>
      </c>
      <c r="K54" s="118"/>
      <c r="L54" s="139"/>
      <c r="M54" s="117"/>
      <c r="N54" s="138"/>
      <c r="O54" s="138"/>
      <c r="P54" s="138"/>
      <c r="Q54" s="138"/>
      <c r="R54" s="138"/>
      <c r="S54" s="138"/>
      <c r="T54" s="138"/>
      <c r="U54" s="138"/>
      <c r="V54" s="140"/>
    </row>
    <row r="55" spans="1:22" ht="16.5" customHeight="1" x14ac:dyDescent="0.15">
      <c r="A55" s="20"/>
      <c r="B55" s="20"/>
      <c r="C55" s="20"/>
      <c r="D55" s="20"/>
      <c r="K55" s="20"/>
      <c r="L55" s="17"/>
      <c r="M55" s="17"/>
      <c r="O55"/>
      <c r="P55"/>
      <c r="Q55"/>
      <c r="R55"/>
      <c r="S55"/>
      <c r="T55"/>
      <c r="U55"/>
      <c r="V55"/>
    </row>
    <row r="56" spans="1:22" ht="16.5" customHeight="1" x14ac:dyDescent="0.15">
      <c r="A56" s="136" t="s">
        <v>78</v>
      </c>
      <c r="B56" s="136"/>
      <c r="C56" s="136"/>
      <c r="D56" s="137"/>
      <c r="E56" s="120" t="s">
        <v>55</v>
      </c>
      <c r="F56" s="121"/>
      <c r="G56" s="127"/>
      <c r="H56" s="127"/>
      <c r="I56" s="127"/>
      <c r="J56" s="122" t="s">
        <v>63</v>
      </c>
      <c r="K56" s="122"/>
      <c r="L56" s="122"/>
      <c r="M56" s="122"/>
      <c r="N56" s="122"/>
      <c r="O56" s="122"/>
      <c r="P56" s="122"/>
      <c r="Q56" s="122"/>
      <c r="R56" s="122"/>
      <c r="S56" s="122"/>
      <c r="T56" s="20"/>
      <c r="U56" s="20"/>
      <c r="V56" s="20"/>
    </row>
    <row r="57" spans="1:22" ht="16.5" customHeight="1" x14ac:dyDescent="0.15">
      <c r="A57" s="129" t="s">
        <v>4</v>
      </c>
      <c r="B57" s="138"/>
      <c r="C57" s="138"/>
      <c r="D57" s="140"/>
      <c r="E57" s="117"/>
      <c r="F57" s="118"/>
      <c r="G57" s="118"/>
      <c r="H57" s="118"/>
      <c r="I57" s="119"/>
      <c r="J57" s="134" t="s">
        <v>89</v>
      </c>
      <c r="K57" s="133"/>
      <c r="L57" s="117" t="s">
        <v>30</v>
      </c>
      <c r="M57" s="119"/>
      <c r="N57" s="196" t="s">
        <v>103</v>
      </c>
      <c r="O57" s="197"/>
      <c r="P57" s="117" t="s">
        <v>32</v>
      </c>
      <c r="Q57" s="119"/>
      <c r="R57" s="134"/>
      <c r="S57" s="118"/>
      <c r="T57" s="118"/>
      <c r="U57" s="118"/>
      <c r="V57" s="139"/>
    </row>
    <row r="58" spans="1:22" ht="16.5" customHeight="1" x14ac:dyDescent="0.15">
      <c r="A58" s="129" t="s">
        <v>31</v>
      </c>
      <c r="B58" s="138"/>
      <c r="C58" s="138"/>
      <c r="D58" s="140"/>
      <c r="E58" s="117"/>
      <c r="F58" s="138"/>
      <c r="G58" s="138"/>
      <c r="H58" s="138"/>
      <c r="I58" s="138"/>
      <c r="J58" s="35" t="s">
        <v>33</v>
      </c>
      <c r="K58" s="36"/>
      <c r="L58" s="36"/>
      <c r="M58" s="37"/>
      <c r="N58" s="134" t="s">
        <v>90</v>
      </c>
      <c r="O58" s="139"/>
      <c r="P58" s="35" t="s">
        <v>29</v>
      </c>
      <c r="Q58" s="36"/>
      <c r="R58" s="37"/>
      <c r="S58" s="134"/>
      <c r="T58" s="118"/>
      <c r="U58" s="118"/>
      <c r="V58" s="139"/>
    </row>
    <row r="59" spans="1:22" ht="16.5" customHeight="1" x14ac:dyDescent="0.15">
      <c r="A59" s="123" t="s">
        <v>6</v>
      </c>
      <c r="B59" s="124"/>
      <c r="C59" s="124"/>
      <c r="D59" s="125"/>
      <c r="E59" s="117" t="s">
        <v>100</v>
      </c>
      <c r="F59" s="133"/>
      <c r="G59" s="117" t="s">
        <v>84</v>
      </c>
      <c r="H59" s="118"/>
      <c r="I59" s="119"/>
      <c r="J59" s="134"/>
      <c r="K59" s="118"/>
      <c r="L59" s="118"/>
      <c r="M59" s="118"/>
      <c r="N59" s="139"/>
      <c r="O59" s="117" t="s">
        <v>15</v>
      </c>
      <c r="P59" s="195"/>
      <c r="Q59" s="134"/>
      <c r="R59" s="118"/>
      <c r="S59" s="118"/>
      <c r="T59" s="118"/>
      <c r="U59" s="118"/>
      <c r="V59" s="139"/>
    </row>
    <row r="60" spans="1:22" ht="16.5" customHeight="1" x14ac:dyDescent="0.15">
      <c r="A60" s="126"/>
      <c r="B60" s="127"/>
      <c r="C60" s="127"/>
      <c r="D60" s="128"/>
      <c r="E60" s="117" t="s">
        <v>14</v>
      </c>
      <c r="F60" s="119"/>
      <c r="G60" s="134"/>
      <c r="H60" s="132"/>
      <c r="I60" s="132"/>
      <c r="J60" s="132"/>
      <c r="K60" s="132"/>
      <c r="L60" s="132"/>
      <c r="M60" s="132"/>
      <c r="N60" s="133"/>
      <c r="O60" s="117" t="s">
        <v>16</v>
      </c>
      <c r="P60" s="132"/>
      <c r="Q60" s="134"/>
      <c r="R60" s="132"/>
      <c r="S60" s="132"/>
      <c r="T60" s="132"/>
      <c r="U60" s="118"/>
      <c r="V60" s="139"/>
    </row>
    <row r="61" spans="1:22" ht="16.5" customHeight="1" x14ac:dyDescent="0.15">
      <c r="A61" s="129" t="s">
        <v>7</v>
      </c>
      <c r="B61" s="130"/>
      <c r="C61" s="130"/>
      <c r="D61" s="131"/>
      <c r="E61" s="117" t="s">
        <v>20</v>
      </c>
      <c r="F61" s="162"/>
      <c r="G61" s="163"/>
      <c r="H61" s="134"/>
      <c r="I61" s="138"/>
      <c r="J61" s="138"/>
      <c r="K61" s="138"/>
      <c r="L61" s="138"/>
      <c r="M61" s="117" t="s">
        <v>19</v>
      </c>
      <c r="N61" s="138"/>
      <c r="O61" s="138"/>
      <c r="P61" s="134" t="s">
        <v>102</v>
      </c>
      <c r="Q61" s="133"/>
      <c r="R61" s="117" t="s">
        <v>18</v>
      </c>
      <c r="S61" s="132"/>
      <c r="T61" s="118"/>
      <c r="U61" s="134" t="s">
        <v>102</v>
      </c>
      <c r="V61" s="133"/>
    </row>
    <row r="62" spans="1:22" ht="16.5" customHeight="1" x14ac:dyDescent="0.15">
      <c r="A62" s="129" t="s">
        <v>28</v>
      </c>
      <c r="B62" s="130"/>
      <c r="C62" s="130"/>
      <c r="D62" s="131"/>
      <c r="E62" s="117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3"/>
    </row>
    <row r="63" spans="1:22" ht="16.5" customHeight="1" x14ac:dyDescent="0.15">
      <c r="A63" s="129" t="s">
        <v>26</v>
      </c>
      <c r="B63" s="130"/>
      <c r="C63" s="130"/>
      <c r="D63" s="131"/>
      <c r="E63" s="117"/>
      <c r="F63" s="118"/>
      <c r="G63" s="118"/>
      <c r="H63" s="118"/>
      <c r="I63" s="118"/>
      <c r="J63" s="117" t="s">
        <v>27</v>
      </c>
      <c r="K63" s="118"/>
      <c r="L63" s="139"/>
      <c r="M63" s="117"/>
      <c r="N63" s="138"/>
      <c r="O63" s="138"/>
      <c r="P63" s="138"/>
      <c r="Q63" s="138"/>
      <c r="R63" s="138"/>
      <c r="S63" s="138"/>
      <c r="T63" s="138"/>
      <c r="U63" s="138"/>
      <c r="V63" s="140"/>
    </row>
    <row r="64" spans="1:22" ht="16.5" customHeight="1" x14ac:dyDescent="0.15">
      <c r="A64" s="20"/>
      <c r="B64" s="20"/>
      <c r="C64" s="20"/>
      <c r="D64" s="20"/>
      <c r="K64" s="20"/>
      <c r="L64" s="17"/>
      <c r="M64" s="17"/>
      <c r="O64"/>
      <c r="P64"/>
      <c r="Q64"/>
      <c r="R64"/>
      <c r="S64"/>
      <c r="T64"/>
      <c r="U64"/>
      <c r="V64"/>
    </row>
    <row r="65" spans="1:22" ht="16.5" customHeight="1" x14ac:dyDescent="0.15">
      <c r="A65" s="136" t="s">
        <v>79</v>
      </c>
      <c r="B65" s="136"/>
      <c r="C65" s="136"/>
      <c r="D65" s="137"/>
      <c r="E65" s="120" t="s">
        <v>55</v>
      </c>
      <c r="F65" s="121"/>
      <c r="G65" s="127"/>
      <c r="H65" s="127"/>
      <c r="I65" s="127"/>
      <c r="J65" s="122" t="s">
        <v>63</v>
      </c>
      <c r="K65" s="122"/>
      <c r="L65" s="122"/>
      <c r="M65" s="122"/>
      <c r="N65" s="122"/>
      <c r="O65" s="122"/>
      <c r="P65" s="122"/>
      <c r="Q65" s="122"/>
      <c r="R65" s="122"/>
      <c r="S65" s="122"/>
      <c r="T65" s="20"/>
      <c r="U65" s="20"/>
      <c r="V65" s="20"/>
    </row>
    <row r="66" spans="1:22" ht="16.5" customHeight="1" x14ac:dyDescent="0.15">
      <c r="A66" s="129" t="s">
        <v>4</v>
      </c>
      <c r="B66" s="138"/>
      <c r="C66" s="138"/>
      <c r="D66" s="140"/>
      <c r="E66" s="117"/>
      <c r="F66" s="118"/>
      <c r="G66" s="118"/>
      <c r="H66" s="118"/>
      <c r="I66" s="119"/>
      <c r="J66" s="134" t="s">
        <v>89</v>
      </c>
      <c r="K66" s="133"/>
      <c r="L66" s="117" t="s">
        <v>30</v>
      </c>
      <c r="M66" s="119"/>
      <c r="N66" s="196" t="s">
        <v>103</v>
      </c>
      <c r="O66" s="197"/>
      <c r="P66" s="117" t="s">
        <v>32</v>
      </c>
      <c r="Q66" s="119"/>
      <c r="R66" s="134"/>
      <c r="S66" s="118"/>
      <c r="T66" s="118"/>
      <c r="U66" s="118"/>
      <c r="V66" s="139"/>
    </row>
    <row r="67" spans="1:22" ht="16.5" customHeight="1" x14ac:dyDescent="0.15">
      <c r="A67" s="129" t="s">
        <v>31</v>
      </c>
      <c r="B67" s="138"/>
      <c r="C67" s="138"/>
      <c r="D67" s="140"/>
      <c r="E67" s="117"/>
      <c r="F67" s="138"/>
      <c r="G67" s="138"/>
      <c r="H67" s="138"/>
      <c r="I67" s="138"/>
      <c r="J67" s="35" t="s">
        <v>33</v>
      </c>
      <c r="K67" s="36"/>
      <c r="L67" s="36"/>
      <c r="M67" s="37"/>
      <c r="N67" s="134" t="s">
        <v>90</v>
      </c>
      <c r="O67" s="139"/>
      <c r="P67" s="35" t="s">
        <v>29</v>
      </c>
      <c r="Q67" s="36"/>
      <c r="R67" s="37"/>
      <c r="S67" s="134"/>
      <c r="T67" s="118"/>
      <c r="U67" s="118"/>
      <c r="V67" s="139"/>
    </row>
    <row r="68" spans="1:22" ht="16.5" customHeight="1" x14ac:dyDescent="0.15">
      <c r="A68" s="123" t="s">
        <v>6</v>
      </c>
      <c r="B68" s="124"/>
      <c r="C68" s="124"/>
      <c r="D68" s="125"/>
      <c r="E68" s="117" t="s">
        <v>100</v>
      </c>
      <c r="F68" s="133"/>
      <c r="G68" s="117" t="s">
        <v>84</v>
      </c>
      <c r="H68" s="118"/>
      <c r="I68" s="119"/>
      <c r="J68" s="134"/>
      <c r="K68" s="118"/>
      <c r="L68" s="118"/>
      <c r="M68" s="118"/>
      <c r="N68" s="139"/>
      <c r="O68" s="117" t="s">
        <v>15</v>
      </c>
      <c r="P68" s="195"/>
      <c r="Q68" s="134"/>
      <c r="R68" s="118"/>
      <c r="S68" s="118"/>
      <c r="T68" s="118"/>
      <c r="U68" s="118"/>
      <c r="V68" s="139"/>
    </row>
    <row r="69" spans="1:22" ht="16.5" customHeight="1" x14ac:dyDescent="0.15">
      <c r="A69" s="126"/>
      <c r="B69" s="127"/>
      <c r="C69" s="127"/>
      <c r="D69" s="128"/>
      <c r="E69" s="117" t="s">
        <v>14</v>
      </c>
      <c r="F69" s="119"/>
      <c r="G69" s="134"/>
      <c r="H69" s="132"/>
      <c r="I69" s="132"/>
      <c r="J69" s="132"/>
      <c r="K69" s="132"/>
      <c r="L69" s="132"/>
      <c r="M69" s="132"/>
      <c r="N69" s="133"/>
      <c r="O69" s="117" t="s">
        <v>16</v>
      </c>
      <c r="P69" s="132"/>
      <c r="Q69" s="134"/>
      <c r="R69" s="132"/>
      <c r="S69" s="132"/>
      <c r="T69" s="132"/>
      <c r="U69" s="118"/>
      <c r="V69" s="139"/>
    </row>
    <row r="70" spans="1:22" ht="16.5" customHeight="1" x14ac:dyDescent="0.15">
      <c r="A70" s="129" t="s">
        <v>7</v>
      </c>
      <c r="B70" s="130"/>
      <c r="C70" s="130"/>
      <c r="D70" s="131"/>
      <c r="E70" s="117" t="s">
        <v>20</v>
      </c>
      <c r="F70" s="162"/>
      <c r="G70" s="163"/>
      <c r="H70" s="134"/>
      <c r="I70" s="138"/>
      <c r="J70" s="138"/>
      <c r="K70" s="138"/>
      <c r="L70" s="138"/>
      <c r="M70" s="117" t="s">
        <v>19</v>
      </c>
      <c r="N70" s="138"/>
      <c r="O70" s="138"/>
      <c r="P70" s="134" t="s">
        <v>102</v>
      </c>
      <c r="Q70" s="133"/>
      <c r="R70" s="117" t="s">
        <v>18</v>
      </c>
      <c r="S70" s="132"/>
      <c r="T70" s="118"/>
      <c r="U70" s="134" t="s">
        <v>102</v>
      </c>
      <c r="V70" s="133"/>
    </row>
    <row r="71" spans="1:22" ht="16.5" customHeight="1" x14ac:dyDescent="0.15">
      <c r="A71" s="129" t="s">
        <v>28</v>
      </c>
      <c r="B71" s="130"/>
      <c r="C71" s="130"/>
      <c r="D71" s="131"/>
      <c r="E71" s="117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3"/>
    </row>
    <row r="72" spans="1:22" ht="16.5" customHeight="1" x14ac:dyDescent="0.15">
      <c r="A72" s="129" t="s">
        <v>26</v>
      </c>
      <c r="B72" s="130"/>
      <c r="C72" s="130"/>
      <c r="D72" s="131"/>
      <c r="E72" s="117"/>
      <c r="F72" s="118"/>
      <c r="G72" s="118"/>
      <c r="H72" s="118"/>
      <c r="I72" s="118"/>
      <c r="J72" s="117" t="s">
        <v>27</v>
      </c>
      <c r="K72" s="118"/>
      <c r="L72" s="139"/>
      <c r="M72" s="117"/>
      <c r="N72" s="138"/>
      <c r="O72" s="138"/>
      <c r="P72" s="138"/>
      <c r="Q72" s="138"/>
      <c r="R72" s="138"/>
      <c r="S72" s="138"/>
      <c r="T72" s="138"/>
      <c r="U72" s="138"/>
      <c r="V72" s="140"/>
    </row>
    <row r="73" spans="1:22" ht="16.5" customHeight="1" x14ac:dyDescent="0.15">
      <c r="A73" s="20"/>
      <c r="B73" s="20"/>
      <c r="C73" s="20"/>
      <c r="D73" s="20"/>
      <c r="K73" s="20"/>
      <c r="L73" s="17"/>
      <c r="M73" s="17"/>
      <c r="O73"/>
      <c r="P73"/>
      <c r="Q73"/>
      <c r="R73"/>
      <c r="S73"/>
      <c r="T73"/>
      <c r="U73"/>
      <c r="V73"/>
    </row>
    <row r="74" spans="1:22" ht="16.5" customHeight="1" x14ac:dyDescent="0.15">
      <c r="A74" s="136" t="s">
        <v>80</v>
      </c>
      <c r="B74" s="136"/>
      <c r="C74" s="136"/>
      <c r="D74" s="137"/>
      <c r="E74" s="120" t="s">
        <v>55</v>
      </c>
      <c r="F74" s="121"/>
      <c r="G74" s="127"/>
      <c r="H74" s="127"/>
      <c r="I74" s="127"/>
      <c r="J74" s="122" t="s">
        <v>63</v>
      </c>
      <c r="K74" s="122"/>
      <c r="L74" s="122"/>
      <c r="M74" s="122"/>
      <c r="N74" s="122"/>
      <c r="O74" s="122"/>
      <c r="P74" s="122"/>
      <c r="Q74" s="122"/>
      <c r="R74" s="122"/>
      <c r="S74" s="122"/>
      <c r="T74" s="20"/>
      <c r="U74" s="20"/>
      <c r="V74" s="20"/>
    </row>
    <row r="75" spans="1:22" ht="16.5" customHeight="1" x14ac:dyDescent="0.15">
      <c r="A75" s="129" t="s">
        <v>4</v>
      </c>
      <c r="B75" s="138"/>
      <c r="C75" s="138"/>
      <c r="D75" s="140"/>
      <c r="E75" s="117"/>
      <c r="F75" s="118"/>
      <c r="G75" s="118"/>
      <c r="H75" s="118"/>
      <c r="I75" s="119"/>
      <c r="J75" s="134" t="s">
        <v>89</v>
      </c>
      <c r="K75" s="133"/>
      <c r="L75" s="117" t="s">
        <v>30</v>
      </c>
      <c r="M75" s="119"/>
      <c r="N75" s="196" t="s">
        <v>103</v>
      </c>
      <c r="O75" s="197"/>
      <c r="P75" s="117" t="s">
        <v>32</v>
      </c>
      <c r="Q75" s="119"/>
      <c r="R75" s="134"/>
      <c r="S75" s="118"/>
      <c r="T75" s="118"/>
      <c r="U75" s="118"/>
      <c r="V75" s="139"/>
    </row>
    <row r="76" spans="1:22" ht="16.5" customHeight="1" x14ac:dyDescent="0.15">
      <c r="A76" s="129" t="s">
        <v>31</v>
      </c>
      <c r="B76" s="138"/>
      <c r="C76" s="138"/>
      <c r="D76" s="140"/>
      <c r="E76" s="117"/>
      <c r="F76" s="138"/>
      <c r="G76" s="138"/>
      <c r="H76" s="138"/>
      <c r="I76" s="138"/>
      <c r="J76" s="35" t="s">
        <v>33</v>
      </c>
      <c r="K76" s="36"/>
      <c r="L76" s="36"/>
      <c r="M76" s="37"/>
      <c r="N76" s="134" t="s">
        <v>90</v>
      </c>
      <c r="O76" s="139"/>
      <c r="P76" s="35" t="s">
        <v>29</v>
      </c>
      <c r="Q76" s="36"/>
      <c r="R76" s="37"/>
      <c r="S76" s="134"/>
      <c r="T76" s="118"/>
      <c r="U76" s="118"/>
      <c r="V76" s="139"/>
    </row>
    <row r="77" spans="1:22" ht="16.5" customHeight="1" x14ac:dyDescent="0.15">
      <c r="A77" s="123" t="s">
        <v>6</v>
      </c>
      <c r="B77" s="124"/>
      <c r="C77" s="124"/>
      <c r="D77" s="125"/>
      <c r="E77" s="117" t="s">
        <v>100</v>
      </c>
      <c r="F77" s="133"/>
      <c r="G77" s="117" t="s">
        <v>84</v>
      </c>
      <c r="H77" s="118"/>
      <c r="I77" s="119"/>
      <c r="J77" s="134"/>
      <c r="K77" s="118"/>
      <c r="L77" s="118"/>
      <c r="M77" s="118"/>
      <c r="N77" s="139"/>
      <c r="O77" s="117" t="s">
        <v>15</v>
      </c>
      <c r="P77" s="195"/>
      <c r="Q77" s="134"/>
      <c r="R77" s="118"/>
      <c r="S77" s="118"/>
      <c r="T77" s="118"/>
      <c r="U77" s="118"/>
      <c r="V77" s="139"/>
    </row>
    <row r="78" spans="1:22" ht="16.5" customHeight="1" x14ac:dyDescent="0.15">
      <c r="A78" s="126"/>
      <c r="B78" s="127"/>
      <c r="C78" s="127"/>
      <c r="D78" s="128"/>
      <c r="E78" s="117" t="s">
        <v>14</v>
      </c>
      <c r="F78" s="119"/>
      <c r="G78" s="134"/>
      <c r="H78" s="132"/>
      <c r="I78" s="132"/>
      <c r="J78" s="132"/>
      <c r="K78" s="132"/>
      <c r="L78" s="132"/>
      <c r="M78" s="132"/>
      <c r="N78" s="133"/>
      <c r="O78" s="117" t="s">
        <v>16</v>
      </c>
      <c r="P78" s="132"/>
      <c r="Q78" s="134"/>
      <c r="R78" s="132"/>
      <c r="S78" s="132"/>
      <c r="T78" s="132"/>
      <c r="U78" s="118"/>
      <c r="V78" s="139"/>
    </row>
    <row r="79" spans="1:22" ht="16.5" customHeight="1" x14ac:dyDescent="0.15">
      <c r="A79" s="129" t="s">
        <v>7</v>
      </c>
      <c r="B79" s="130"/>
      <c r="C79" s="130"/>
      <c r="D79" s="131"/>
      <c r="E79" s="117" t="s">
        <v>20</v>
      </c>
      <c r="F79" s="162"/>
      <c r="G79" s="163"/>
      <c r="H79" s="134"/>
      <c r="I79" s="138"/>
      <c r="J79" s="138"/>
      <c r="K79" s="138"/>
      <c r="L79" s="138"/>
      <c r="M79" s="117" t="s">
        <v>19</v>
      </c>
      <c r="N79" s="138"/>
      <c r="O79" s="138"/>
      <c r="P79" s="134" t="s">
        <v>102</v>
      </c>
      <c r="Q79" s="133"/>
      <c r="R79" s="117" t="s">
        <v>18</v>
      </c>
      <c r="S79" s="132"/>
      <c r="T79" s="118"/>
      <c r="U79" s="134" t="s">
        <v>102</v>
      </c>
      <c r="V79" s="133"/>
    </row>
    <row r="80" spans="1:22" ht="16.5" customHeight="1" x14ac:dyDescent="0.15">
      <c r="A80" s="129" t="s">
        <v>28</v>
      </c>
      <c r="B80" s="130"/>
      <c r="C80" s="130"/>
      <c r="D80" s="131"/>
      <c r="E80" s="117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  <c r="U80" s="132"/>
      <c r="V80" s="133"/>
    </row>
    <row r="81" spans="1:22" ht="16.5" customHeight="1" x14ac:dyDescent="0.15">
      <c r="A81" s="129" t="s">
        <v>26</v>
      </c>
      <c r="B81" s="130"/>
      <c r="C81" s="130"/>
      <c r="D81" s="131"/>
      <c r="E81" s="117"/>
      <c r="F81" s="118"/>
      <c r="G81" s="118"/>
      <c r="H81" s="118"/>
      <c r="I81" s="118"/>
      <c r="J81" s="117" t="s">
        <v>27</v>
      </c>
      <c r="K81" s="118"/>
      <c r="L81" s="139"/>
      <c r="M81" s="117"/>
      <c r="N81" s="138"/>
      <c r="O81" s="138"/>
      <c r="P81" s="138"/>
      <c r="Q81" s="138"/>
      <c r="R81" s="138"/>
      <c r="S81" s="138"/>
      <c r="T81" s="138"/>
      <c r="U81" s="138"/>
      <c r="V81" s="140"/>
    </row>
    <row r="82" spans="1:22" ht="16.5" customHeight="1" x14ac:dyDescent="0.15">
      <c r="A82" s="20"/>
      <c r="B82" s="20"/>
      <c r="C82" s="20"/>
      <c r="D82" s="20"/>
      <c r="K82" s="20"/>
      <c r="L82" s="17"/>
      <c r="M82" s="17"/>
      <c r="O82"/>
      <c r="P82"/>
      <c r="Q82"/>
      <c r="R82"/>
      <c r="S82"/>
      <c r="T82"/>
      <c r="U82"/>
      <c r="V82"/>
    </row>
    <row r="83" spans="1:22" ht="16.5" customHeight="1" x14ac:dyDescent="0.15">
      <c r="A83" s="136" t="s">
        <v>81</v>
      </c>
      <c r="B83" s="136"/>
      <c r="C83" s="136"/>
      <c r="D83" s="137"/>
      <c r="E83" s="120" t="s">
        <v>55</v>
      </c>
      <c r="F83" s="121"/>
      <c r="G83" s="127"/>
      <c r="H83" s="127"/>
      <c r="I83" s="127"/>
      <c r="J83" s="122" t="s">
        <v>63</v>
      </c>
      <c r="K83" s="122"/>
      <c r="L83" s="122"/>
      <c r="M83" s="122"/>
      <c r="N83" s="122"/>
      <c r="O83" s="122"/>
      <c r="P83" s="122"/>
      <c r="Q83" s="122"/>
      <c r="R83" s="122"/>
      <c r="S83" s="122"/>
      <c r="T83" s="20"/>
      <c r="U83" s="20"/>
      <c r="V83" s="20"/>
    </row>
    <row r="84" spans="1:22" ht="16.5" customHeight="1" x14ac:dyDescent="0.15">
      <c r="A84" s="129" t="s">
        <v>4</v>
      </c>
      <c r="B84" s="138"/>
      <c r="C84" s="138"/>
      <c r="D84" s="140"/>
      <c r="E84" s="117"/>
      <c r="F84" s="118"/>
      <c r="G84" s="118"/>
      <c r="H84" s="118"/>
      <c r="I84" s="119"/>
      <c r="J84" s="134" t="s">
        <v>89</v>
      </c>
      <c r="K84" s="133"/>
      <c r="L84" s="117" t="s">
        <v>30</v>
      </c>
      <c r="M84" s="119"/>
      <c r="N84" s="196" t="s">
        <v>103</v>
      </c>
      <c r="O84" s="197"/>
      <c r="P84" s="117" t="s">
        <v>32</v>
      </c>
      <c r="Q84" s="119"/>
      <c r="R84" s="134"/>
      <c r="S84" s="118"/>
      <c r="T84" s="118"/>
      <c r="U84" s="118"/>
      <c r="V84" s="139"/>
    </row>
    <row r="85" spans="1:22" ht="16.5" customHeight="1" x14ac:dyDescent="0.15">
      <c r="A85" s="129" t="s">
        <v>31</v>
      </c>
      <c r="B85" s="138"/>
      <c r="C85" s="138"/>
      <c r="D85" s="140"/>
      <c r="E85" s="117"/>
      <c r="F85" s="138"/>
      <c r="G85" s="138"/>
      <c r="H85" s="138"/>
      <c r="I85" s="138"/>
      <c r="J85" s="35" t="s">
        <v>33</v>
      </c>
      <c r="K85" s="36"/>
      <c r="L85" s="36"/>
      <c r="M85" s="37"/>
      <c r="N85" s="134" t="s">
        <v>90</v>
      </c>
      <c r="O85" s="139"/>
      <c r="P85" s="35" t="s">
        <v>29</v>
      </c>
      <c r="Q85" s="36"/>
      <c r="R85" s="37"/>
      <c r="S85" s="134"/>
      <c r="T85" s="118"/>
      <c r="U85" s="118"/>
      <c r="V85" s="139"/>
    </row>
    <row r="86" spans="1:22" ht="16.5" customHeight="1" x14ac:dyDescent="0.15">
      <c r="A86" s="123" t="s">
        <v>6</v>
      </c>
      <c r="B86" s="124"/>
      <c r="C86" s="124"/>
      <c r="D86" s="125"/>
      <c r="E86" s="117" t="s">
        <v>100</v>
      </c>
      <c r="F86" s="133"/>
      <c r="G86" s="117" t="s">
        <v>84</v>
      </c>
      <c r="H86" s="118"/>
      <c r="I86" s="119"/>
      <c r="J86" s="134"/>
      <c r="K86" s="118"/>
      <c r="L86" s="118"/>
      <c r="M86" s="118"/>
      <c r="N86" s="139"/>
      <c r="O86" s="117" t="s">
        <v>15</v>
      </c>
      <c r="P86" s="195"/>
      <c r="Q86" s="134"/>
      <c r="R86" s="118"/>
      <c r="S86" s="118"/>
      <c r="T86" s="118"/>
      <c r="U86" s="118"/>
      <c r="V86" s="139"/>
    </row>
    <row r="87" spans="1:22" ht="16.5" customHeight="1" x14ac:dyDescent="0.15">
      <c r="A87" s="126"/>
      <c r="B87" s="127"/>
      <c r="C87" s="127"/>
      <c r="D87" s="128"/>
      <c r="E87" s="117" t="s">
        <v>14</v>
      </c>
      <c r="F87" s="119"/>
      <c r="G87" s="134"/>
      <c r="H87" s="132"/>
      <c r="I87" s="132"/>
      <c r="J87" s="132"/>
      <c r="K87" s="132"/>
      <c r="L87" s="132"/>
      <c r="M87" s="132"/>
      <c r="N87" s="133"/>
      <c r="O87" s="117" t="s">
        <v>16</v>
      </c>
      <c r="P87" s="132"/>
      <c r="Q87" s="134"/>
      <c r="R87" s="132"/>
      <c r="S87" s="132"/>
      <c r="T87" s="132"/>
      <c r="U87" s="118"/>
      <c r="V87" s="139"/>
    </row>
    <row r="88" spans="1:22" ht="16.5" customHeight="1" x14ac:dyDescent="0.15">
      <c r="A88" s="129" t="s">
        <v>7</v>
      </c>
      <c r="B88" s="130"/>
      <c r="C88" s="130"/>
      <c r="D88" s="131"/>
      <c r="E88" s="117" t="s">
        <v>20</v>
      </c>
      <c r="F88" s="162"/>
      <c r="G88" s="163"/>
      <c r="H88" s="134"/>
      <c r="I88" s="138"/>
      <c r="J88" s="138"/>
      <c r="K88" s="138"/>
      <c r="L88" s="138"/>
      <c r="M88" s="117" t="s">
        <v>19</v>
      </c>
      <c r="N88" s="138"/>
      <c r="O88" s="138"/>
      <c r="P88" s="134" t="s">
        <v>102</v>
      </c>
      <c r="Q88" s="133"/>
      <c r="R88" s="117" t="s">
        <v>18</v>
      </c>
      <c r="S88" s="132"/>
      <c r="T88" s="118"/>
      <c r="U88" s="134" t="s">
        <v>102</v>
      </c>
      <c r="V88" s="133"/>
    </row>
    <row r="89" spans="1:22" ht="16.5" customHeight="1" x14ac:dyDescent="0.15">
      <c r="A89" s="129" t="s">
        <v>28</v>
      </c>
      <c r="B89" s="130"/>
      <c r="C89" s="130"/>
      <c r="D89" s="131"/>
      <c r="E89" s="117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P89" s="132"/>
      <c r="Q89" s="132"/>
      <c r="R89" s="132"/>
      <c r="S89" s="132"/>
      <c r="T89" s="132"/>
      <c r="U89" s="132"/>
      <c r="V89" s="133"/>
    </row>
    <row r="90" spans="1:22" ht="16.5" customHeight="1" x14ac:dyDescent="0.15">
      <c r="A90" s="129" t="s">
        <v>26</v>
      </c>
      <c r="B90" s="130"/>
      <c r="C90" s="130"/>
      <c r="D90" s="131"/>
      <c r="E90" s="117"/>
      <c r="F90" s="118"/>
      <c r="G90" s="118"/>
      <c r="H90" s="118"/>
      <c r="I90" s="118"/>
      <c r="J90" s="117" t="s">
        <v>27</v>
      </c>
      <c r="K90" s="118"/>
      <c r="L90" s="139"/>
      <c r="M90" s="117"/>
      <c r="N90" s="138"/>
      <c r="O90" s="138"/>
      <c r="P90" s="138"/>
      <c r="Q90" s="138"/>
      <c r="R90" s="138"/>
      <c r="S90" s="138"/>
      <c r="T90" s="138"/>
      <c r="U90" s="138"/>
      <c r="V90" s="140"/>
    </row>
    <row r="91" spans="1:22" ht="16.5" customHeight="1" x14ac:dyDescent="0.15">
      <c r="A91" s="20"/>
      <c r="B91" s="20"/>
      <c r="C91" s="20"/>
      <c r="D91" s="20"/>
      <c r="K91" s="20"/>
      <c r="L91" s="17"/>
      <c r="M91" s="17"/>
      <c r="O91"/>
      <c r="P91"/>
      <c r="Q91"/>
      <c r="R91"/>
      <c r="S91"/>
      <c r="T91"/>
      <c r="U91"/>
      <c r="V91"/>
    </row>
    <row r="92" spans="1:22" ht="16.5" customHeight="1" x14ac:dyDescent="0.15">
      <c r="A92" s="136" t="s">
        <v>82</v>
      </c>
      <c r="B92" s="136"/>
      <c r="C92" s="136"/>
      <c r="D92" s="137"/>
      <c r="E92" s="120" t="s">
        <v>55</v>
      </c>
      <c r="F92" s="121"/>
      <c r="G92" s="127"/>
      <c r="H92" s="127"/>
      <c r="I92" s="127"/>
      <c r="J92" s="122" t="s">
        <v>63</v>
      </c>
      <c r="K92" s="122"/>
      <c r="L92" s="122"/>
      <c r="M92" s="122"/>
      <c r="N92" s="122"/>
      <c r="O92" s="122"/>
      <c r="P92" s="122"/>
      <c r="Q92" s="122"/>
      <c r="R92" s="122"/>
      <c r="S92" s="122"/>
      <c r="T92" s="20"/>
      <c r="U92" s="20"/>
      <c r="V92" s="20"/>
    </row>
    <row r="93" spans="1:22" ht="16.5" customHeight="1" x14ac:dyDescent="0.15">
      <c r="A93" s="129" t="s">
        <v>4</v>
      </c>
      <c r="B93" s="138"/>
      <c r="C93" s="138"/>
      <c r="D93" s="140"/>
      <c r="E93" s="117"/>
      <c r="F93" s="118"/>
      <c r="G93" s="118"/>
      <c r="H93" s="118"/>
      <c r="I93" s="119"/>
      <c r="J93" s="134" t="s">
        <v>89</v>
      </c>
      <c r="K93" s="133"/>
      <c r="L93" s="117" t="s">
        <v>30</v>
      </c>
      <c r="M93" s="119"/>
      <c r="N93" s="196" t="s">
        <v>103</v>
      </c>
      <c r="O93" s="197"/>
      <c r="P93" s="117" t="s">
        <v>32</v>
      </c>
      <c r="Q93" s="119"/>
      <c r="R93" s="134"/>
      <c r="S93" s="118"/>
      <c r="T93" s="118"/>
      <c r="U93" s="118"/>
      <c r="V93" s="139"/>
    </row>
    <row r="94" spans="1:22" ht="16.5" customHeight="1" x14ac:dyDescent="0.15">
      <c r="A94" s="129" t="s">
        <v>31</v>
      </c>
      <c r="B94" s="138"/>
      <c r="C94" s="138"/>
      <c r="D94" s="140"/>
      <c r="E94" s="117"/>
      <c r="F94" s="138"/>
      <c r="G94" s="138"/>
      <c r="H94" s="138"/>
      <c r="I94" s="138"/>
      <c r="J94" s="35" t="s">
        <v>33</v>
      </c>
      <c r="K94" s="36"/>
      <c r="L94" s="36"/>
      <c r="M94" s="37"/>
      <c r="N94" s="134" t="s">
        <v>90</v>
      </c>
      <c r="O94" s="139"/>
      <c r="P94" s="35" t="s">
        <v>29</v>
      </c>
      <c r="Q94" s="36"/>
      <c r="R94" s="37"/>
      <c r="S94" s="134"/>
      <c r="T94" s="118"/>
      <c r="U94" s="118"/>
      <c r="V94" s="139"/>
    </row>
    <row r="95" spans="1:22" ht="16.5" customHeight="1" x14ac:dyDescent="0.15">
      <c r="A95" s="123" t="s">
        <v>6</v>
      </c>
      <c r="B95" s="124"/>
      <c r="C95" s="124"/>
      <c r="D95" s="125"/>
      <c r="E95" s="117" t="s">
        <v>100</v>
      </c>
      <c r="F95" s="133"/>
      <c r="G95" s="117" t="s">
        <v>84</v>
      </c>
      <c r="H95" s="118"/>
      <c r="I95" s="119"/>
      <c r="J95" s="134"/>
      <c r="K95" s="118"/>
      <c r="L95" s="118"/>
      <c r="M95" s="118"/>
      <c r="N95" s="139"/>
      <c r="O95" s="117" t="s">
        <v>15</v>
      </c>
      <c r="P95" s="195"/>
      <c r="Q95" s="134"/>
      <c r="R95" s="118"/>
      <c r="S95" s="118"/>
      <c r="T95" s="118"/>
      <c r="U95" s="118"/>
      <c r="V95" s="139"/>
    </row>
    <row r="96" spans="1:22" ht="16.5" customHeight="1" x14ac:dyDescent="0.15">
      <c r="A96" s="126"/>
      <c r="B96" s="127"/>
      <c r="C96" s="127"/>
      <c r="D96" s="128"/>
      <c r="E96" s="117" t="s">
        <v>14</v>
      </c>
      <c r="F96" s="119"/>
      <c r="G96" s="134"/>
      <c r="H96" s="132"/>
      <c r="I96" s="132"/>
      <c r="J96" s="132"/>
      <c r="K96" s="132"/>
      <c r="L96" s="132"/>
      <c r="M96" s="132"/>
      <c r="N96" s="133"/>
      <c r="O96" s="117" t="s">
        <v>16</v>
      </c>
      <c r="P96" s="132"/>
      <c r="Q96" s="134"/>
      <c r="R96" s="132"/>
      <c r="S96" s="132"/>
      <c r="T96" s="132"/>
      <c r="U96" s="118"/>
      <c r="V96" s="139"/>
    </row>
    <row r="97" spans="1:22" ht="16.5" customHeight="1" x14ac:dyDescent="0.15">
      <c r="A97" s="129" t="s">
        <v>7</v>
      </c>
      <c r="B97" s="130"/>
      <c r="C97" s="130"/>
      <c r="D97" s="131"/>
      <c r="E97" s="117" t="s">
        <v>20</v>
      </c>
      <c r="F97" s="162"/>
      <c r="G97" s="163"/>
      <c r="H97" s="134"/>
      <c r="I97" s="138"/>
      <c r="J97" s="138"/>
      <c r="K97" s="138"/>
      <c r="L97" s="138"/>
      <c r="M97" s="117" t="s">
        <v>19</v>
      </c>
      <c r="N97" s="138"/>
      <c r="O97" s="138"/>
      <c r="P97" s="134" t="s">
        <v>102</v>
      </c>
      <c r="Q97" s="133"/>
      <c r="R97" s="117" t="s">
        <v>18</v>
      </c>
      <c r="S97" s="132"/>
      <c r="T97" s="118"/>
      <c r="U97" s="134" t="s">
        <v>102</v>
      </c>
      <c r="V97" s="133"/>
    </row>
    <row r="98" spans="1:22" ht="16.5" customHeight="1" x14ac:dyDescent="0.15">
      <c r="A98" s="129" t="s">
        <v>28</v>
      </c>
      <c r="B98" s="130"/>
      <c r="C98" s="130"/>
      <c r="D98" s="131"/>
      <c r="E98" s="117"/>
      <c r="F98" s="132"/>
      <c r="G98" s="132"/>
      <c r="H98" s="132"/>
      <c r="I98" s="132"/>
      <c r="J98" s="132"/>
      <c r="K98" s="132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3"/>
    </row>
    <row r="99" spans="1:22" ht="16.5" customHeight="1" x14ac:dyDescent="0.15">
      <c r="A99" s="129" t="s">
        <v>26</v>
      </c>
      <c r="B99" s="130"/>
      <c r="C99" s="130"/>
      <c r="D99" s="131"/>
      <c r="E99" s="117"/>
      <c r="F99" s="118"/>
      <c r="G99" s="118"/>
      <c r="H99" s="118"/>
      <c r="I99" s="118"/>
      <c r="J99" s="117" t="s">
        <v>27</v>
      </c>
      <c r="K99" s="118"/>
      <c r="L99" s="139"/>
      <c r="M99" s="117"/>
      <c r="N99" s="138"/>
      <c r="O99" s="138"/>
      <c r="P99" s="138"/>
      <c r="Q99" s="138"/>
      <c r="R99" s="138"/>
      <c r="S99" s="138"/>
      <c r="T99" s="138"/>
      <c r="U99" s="138"/>
      <c r="V99" s="140"/>
    </row>
    <row r="100" spans="1:22" ht="7.5" customHeight="1" x14ac:dyDescent="0.15">
      <c r="A100" s="20"/>
      <c r="B100" s="20"/>
      <c r="C100" s="20"/>
      <c r="D100" s="20"/>
      <c r="K100" s="20"/>
      <c r="L100" s="17"/>
      <c r="M100" s="17"/>
      <c r="O100"/>
      <c r="P100"/>
      <c r="Q100"/>
      <c r="R100"/>
      <c r="S100"/>
      <c r="T100"/>
      <c r="U100"/>
      <c r="V100"/>
    </row>
    <row r="101" spans="1:22" ht="16.5" customHeight="1" x14ac:dyDescent="0.15">
      <c r="A101" s="127" t="s">
        <v>99</v>
      </c>
      <c r="B101" s="137"/>
      <c r="C101" s="137"/>
      <c r="D101" s="137"/>
      <c r="E101" s="39"/>
    </row>
    <row r="102" spans="1:22" ht="16.5" customHeight="1" x14ac:dyDescent="0.15">
      <c r="A102" s="40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2"/>
    </row>
    <row r="103" spans="1:22" ht="16.5" customHeight="1" x14ac:dyDescent="0.15">
      <c r="A103" s="43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44"/>
    </row>
    <row r="104" spans="1:22" ht="7.5" customHeight="1" x14ac:dyDescent="0.15"/>
    <row r="105" spans="1:22" ht="16.5" customHeight="1" x14ac:dyDescent="0.15">
      <c r="A105" s="145" t="s">
        <v>98</v>
      </c>
      <c r="B105" s="192"/>
    </row>
    <row r="106" spans="1:22" ht="16.5" customHeight="1" x14ac:dyDescent="0.15">
      <c r="A106" s="157" t="s">
        <v>101</v>
      </c>
      <c r="B106" s="198"/>
      <c r="C106" s="198"/>
      <c r="D106" s="198"/>
      <c r="E106" s="198"/>
      <c r="F106" s="198"/>
      <c r="G106" s="198"/>
      <c r="H106" s="198"/>
      <c r="I106" s="198"/>
      <c r="J106" s="198"/>
      <c r="K106" s="198"/>
      <c r="L106" s="198"/>
      <c r="M106" s="198"/>
      <c r="N106" s="198"/>
      <c r="O106" s="198"/>
      <c r="P106" s="198"/>
      <c r="Q106" s="198"/>
      <c r="R106" s="198"/>
      <c r="S106" s="198"/>
      <c r="T106" s="198"/>
      <c r="U106" s="198"/>
      <c r="V106" s="198"/>
    </row>
    <row r="107" spans="1:22" ht="16.5" customHeight="1" x14ac:dyDescent="0.15">
      <c r="A107" s="192"/>
      <c r="B107" s="192"/>
      <c r="C107" s="192"/>
      <c r="D107" s="192"/>
      <c r="E107" s="192"/>
      <c r="F107" s="192"/>
      <c r="G107" s="192"/>
      <c r="H107" s="192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92"/>
      <c r="T107" s="192"/>
      <c r="U107" s="192"/>
      <c r="V107" s="192"/>
    </row>
    <row r="108" spans="1:22" ht="16.5" customHeight="1" x14ac:dyDescent="0.15">
      <c r="A108" s="192"/>
      <c r="B108" s="192"/>
      <c r="C108" s="192"/>
      <c r="D108" s="192"/>
      <c r="E108" s="192"/>
      <c r="F108" s="192"/>
      <c r="G108" s="192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</row>
    <row r="109" spans="1:22" ht="16.5" customHeight="1" x14ac:dyDescent="0.15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</row>
  </sheetData>
  <sheetProtection password="FC2F" sheet="1" formatCells="0" formatColumns="0" formatRows="0" insertColumns="0" insertRows="0" insertHyperlinks="0" deleteColumns="0" deleteRows="0" sort="0" autoFilter="0" pivotTables="0"/>
  <mergeCells count="419">
    <mergeCell ref="A43:D43"/>
    <mergeCell ref="E43:G43"/>
    <mergeCell ref="H43:L43"/>
    <mergeCell ref="M43:O43"/>
    <mergeCell ref="P43:Q43"/>
    <mergeCell ref="A106:V109"/>
    <mergeCell ref="R43:T43"/>
    <mergeCell ref="U43:V43"/>
    <mergeCell ref="A44:D44"/>
    <mergeCell ref="E44:V44"/>
    <mergeCell ref="A45:D45"/>
    <mergeCell ref="E45:I45"/>
    <mergeCell ref="J45:L45"/>
    <mergeCell ref="M45:V45"/>
    <mergeCell ref="R97:T97"/>
    <mergeCell ref="A40:D40"/>
    <mergeCell ref="E40:I40"/>
    <mergeCell ref="N40:O40"/>
    <mergeCell ref="S40:V40"/>
    <mergeCell ref="A41:D42"/>
    <mergeCell ref="E41:F41"/>
    <mergeCell ref="G41:I41"/>
    <mergeCell ref="J41:N41"/>
    <mergeCell ref="O41:P41"/>
    <mergeCell ref="Q41:V41"/>
    <mergeCell ref="E42:F42"/>
    <mergeCell ref="G42:N42"/>
    <mergeCell ref="O42:P42"/>
    <mergeCell ref="Q42:V42"/>
    <mergeCell ref="A36:D36"/>
    <mergeCell ref="E36:I36"/>
    <mergeCell ref="J36:L36"/>
    <mergeCell ref="M36:V36"/>
    <mergeCell ref="A38:D38"/>
    <mergeCell ref="E38:F38"/>
    <mergeCell ref="G38:I38"/>
    <mergeCell ref="J38:S38"/>
    <mergeCell ref="A39:D39"/>
    <mergeCell ref="E39:I39"/>
    <mergeCell ref="J39:K39"/>
    <mergeCell ref="L39:M39"/>
    <mergeCell ref="N39:O39"/>
    <mergeCell ref="P39:Q39"/>
    <mergeCell ref="R39:V39"/>
    <mergeCell ref="A34:D34"/>
    <mergeCell ref="E34:G34"/>
    <mergeCell ref="H34:L34"/>
    <mergeCell ref="M34:O34"/>
    <mergeCell ref="P34:Q34"/>
    <mergeCell ref="R34:T34"/>
    <mergeCell ref="U34:V34"/>
    <mergeCell ref="A35:D35"/>
    <mergeCell ref="E35:V35"/>
    <mergeCell ref="A31:D31"/>
    <mergeCell ref="E31:I31"/>
    <mergeCell ref="N31:O31"/>
    <mergeCell ref="S31:V31"/>
    <mergeCell ref="A32:D33"/>
    <mergeCell ref="E32:F32"/>
    <mergeCell ref="G32:I32"/>
    <mergeCell ref="J32:N32"/>
    <mergeCell ref="O32:P32"/>
    <mergeCell ref="Q32:V32"/>
    <mergeCell ref="E33:F33"/>
    <mergeCell ref="G33:N33"/>
    <mergeCell ref="O33:P33"/>
    <mergeCell ref="Q33:V33"/>
    <mergeCell ref="A29:D29"/>
    <mergeCell ref="E29:F29"/>
    <mergeCell ref="G29:I29"/>
    <mergeCell ref="J29:S29"/>
    <mergeCell ref="A30:D30"/>
    <mergeCell ref="E30:I30"/>
    <mergeCell ref="J30:K30"/>
    <mergeCell ref="L30:M30"/>
    <mergeCell ref="N30:O30"/>
    <mergeCell ref="P30:Q30"/>
    <mergeCell ref="R30:V30"/>
    <mergeCell ref="A97:D97"/>
    <mergeCell ref="E97:G97"/>
    <mergeCell ref="H97:L97"/>
    <mergeCell ref="M97:O97"/>
    <mergeCell ref="P97:Q97"/>
    <mergeCell ref="U97:V97"/>
    <mergeCell ref="A98:D98"/>
    <mergeCell ref="E98:V98"/>
    <mergeCell ref="A99:D99"/>
    <mergeCell ref="E99:I99"/>
    <mergeCell ref="J99:L99"/>
    <mergeCell ref="M99:V99"/>
    <mergeCell ref="A94:D94"/>
    <mergeCell ref="E94:I94"/>
    <mergeCell ref="N94:O94"/>
    <mergeCell ref="S94:V94"/>
    <mergeCell ref="A95:D96"/>
    <mergeCell ref="E95:F95"/>
    <mergeCell ref="G95:I95"/>
    <mergeCell ref="J95:N95"/>
    <mergeCell ref="O95:P95"/>
    <mergeCell ref="Q95:V95"/>
    <mergeCell ref="E96:F96"/>
    <mergeCell ref="G96:N96"/>
    <mergeCell ref="O96:P96"/>
    <mergeCell ref="Q96:V96"/>
    <mergeCell ref="A90:D90"/>
    <mergeCell ref="E90:I90"/>
    <mergeCell ref="J90:L90"/>
    <mergeCell ref="M90:V90"/>
    <mergeCell ref="A92:D92"/>
    <mergeCell ref="E92:F92"/>
    <mergeCell ref="G92:I92"/>
    <mergeCell ref="J92:S92"/>
    <mergeCell ref="A93:D93"/>
    <mergeCell ref="E93:I93"/>
    <mergeCell ref="J93:K93"/>
    <mergeCell ref="L93:M93"/>
    <mergeCell ref="N93:O93"/>
    <mergeCell ref="P93:Q93"/>
    <mergeCell ref="R93:V93"/>
    <mergeCell ref="A88:D88"/>
    <mergeCell ref="E88:G88"/>
    <mergeCell ref="H88:L88"/>
    <mergeCell ref="M88:O88"/>
    <mergeCell ref="P88:Q88"/>
    <mergeCell ref="R88:T88"/>
    <mergeCell ref="U88:V88"/>
    <mergeCell ref="A89:D89"/>
    <mergeCell ref="E89:V89"/>
    <mergeCell ref="A85:D85"/>
    <mergeCell ref="E85:I85"/>
    <mergeCell ref="N85:O85"/>
    <mergeCell ref="S85:V85"/>
    <mergeCell ref="A86:D87"/>
    <mergeCell ref="E86:F86"/>
    <mergeCell ref="G86:I86"/>
    <mergeCell ref="J86:N86"/>
    <mergeCell ref="O86:P86"/>
    <mergeCell ref="Q86:V86"/>
    <mergeCell ref="E87:F87"/>
    <mergeCell ref="G87:N87"/>
    <mergeCell ref="O87:P87"/>
    <mergeCell ref="Q87:V87"/>
    <mergeCell ref="A81:D81"/>
    <mergeCell ref="E81:I81"/>
    <mergeCell ref="J81:L81"/>
    <mergeCell ref="M81:V81"/>
    <mergeCell ref="A83:D83"/>
    <mergeCell ref="E83:F83"/>
    <mergeCell ref="G83:I83"/>
    <mergeCell ref="J83:S83"/>
    <mergeCell ref="A84:D84"/>
    <mergeCell ref="E84:I84"/>
    <mergeCell ref="J84:K84"/>
    <mergeCell ref="L84:M84"/>
    <mergeCell ref="N84:O84"/>
    <mergeCell ref="P84:Q84"/>
    <mergeCell ref="R84:V84"/>
    <mergeCell ref="A79:D79"/>
    <mergeCell ref="E79:G79"/>
    <mergeCell ref="H79:L79"/>
    <mergeCell ref="M79:O79"/>
    <mergeCell ref="P79:Q79"/>
    <mergeCell ref="R79:T79"/>
    <mergeCell ref="U79:V79"/>
    <mergeCell ref="A80:D80"/>
    <mergeCell ref="E80:V80"/>
    <mergeCell ref="A76:D76"/>
    <mergeCell ref="E76:I76"/>
    <mergeCell ref="N76:O76"/>
    <mergeCell ref="S76:V76"/>
    <mergeCell ref="A77:D78"/>
    <mergeCell ref="E77:F77"/>
    <mergeCell ref="G77:I77"/>
    <mergeCell ref="J77:N77"/>
    <mergeCell ref="O77:P77"/>
    <mergeCell ref="Q77:V77"/>
    <mergeCell ref="E78:F78"/>
    <mergeCell ref="G78:N78"/>
    <mergeCell ref="O78:P78"/>
    <mergeCell ref="Q78:V78"/>
    <mergeCell ref="A72:D72"/>
    <mergeCell ref="E72:I72"/>
    <mergeCell ref="J72:L72"/>
    <mergeCell ref="M72:V72"/>
    <mergeCell ref="A74:D74"/>
    <mergeCell ref="E74:F74"/>
    <mergeCell ref="G74:I74"/>
    <mergeCell ref="J74:S74"/>
    <mergeCell ref="A75:D75"/>
    <mergeCell ref="E75:I75"/>
    <mergeCell ref="J75:K75"/>
    <mergeCell ref="L75:M75"/>
    <mergeCell ref="N75:O75"/>
    <mergeCell ref="P75:Q75"/>
    <mergeCell ref="R75:V75"/>
    <mergeCell ref="A70:D70"/>
    <mergeCell ref="E70:G70"/>
    <mergeCell ref="H70:L70"/>
    <mergeCell ref="M70:O70"/>
    <mergeCell ref="P70:Q70"/>
    <mergeCell ref="R70:T70"/>
    <mergeCell ref="U70:V70"/>
    <mergeCell ref="A71:D71"/>
    <mergeCell ref="E71:V71"/>
    <mergeCell ref="A67:D67"/>
    <mergeCell ref="E67:I67"/>
    <mergeCell ref="N67:O67"/>
    <mergeCell ref="S67:V67"/>
    <mergeCell ref="A68:D69"/>
    <mergeCell ref="E68:F68"/>
    <mergeCell ref="G68:I68"/>
    <mergeCell ref="J68:N68"/>
    <mergeCell ref="O68:P68"/>
    <mergeCell ref="Q68:V68"/>
    <mergeCell ref="E69:F69"/>
    <mergeCell ref="G69:N69"/>
    <mergeCell ref="O69:P69"/>
    <mergeCell ref="Q69:V69"/>
    <mergeCell ref="A63:D63"/>
    <mergeCell ref="E63:I63"/>
    <mergeCell ref="J63:L63"/>
    <mergeCell ref="M63:V63"/>
    <mergeCell ref="A65:D65"/>
    <mergeCell ref="E65:F65"/>
    <mergeCell ref="G65:I65"/>
    <mergeCell ref="J65:S65"/>
    <mergeCell ref="A66:D66"/>
    <mergeCell ref="E66:I66"/>
    <mergeCell ref="J66:K66"/>
    <mergeCell ref="L66:M66"/>
    <mergeCell ref="N66:O66"/>
    <mergeCell ref="P66:Q66"/>
    <mergeCell ref="R66:V66"/>
    <mergeCell ref="A61:D61"/>
    <mergeCell ref="E61:G61"/>
    <mergeCell ref="H61:L61"/>
    <mergeCell ref="M61:O61"/>
    <mergeCell ref="P61:Q61"/>
    <mergeCell ref="R61:T61"/>
    <mergeCell ref="U61:V61"/>
    <mergeCell ref="A62:D62"/>
    <mergeCell ref="E62:V62"/>
    <mergeCell ref="A58:D58"/>
    <mergeCell ref="E58:I58"/>
    <mergeCell ref="N58:O58"/>
    <mergeCell ref="S58:V58"/>
    <mergeCell ref="A59:D60"/>
    <mergeCell ref="E59:F59"/>
    <mergeCell ref="G59:I59"/>
    <mergeCell ref="J59:N59"/>
    <mergeCell ref="O59:P59"/>
    <mergeCell ref="Q59:V59"/>
    <mergeCell ref="E60:F60"/>
    <mergeCell ref="G60:N60"/>
    <mergeCell ref="O60:P60"/>
    <mergeCell ref="Q60:V60"/>
    <mergeCell ref="A54:D54"/>
    <mergeCell ref="E54:I54"/>
    <mergeCell ref="J54:L54"/>
    <mergeCell ref="M54:V54"/>
    <mergeCell ref="A56:D56"/>
    <mergeCell ref="E56:F56"/>
    <mergeCell ref="G56:I56"/>
    <mergeCell ref="J56:S56"/>
    <mergeCell ref="A57:D57"/>
    <mergeCell ref="E57:I57"/>
    <mergeCell ref="J57:K57"/>
    <mergeCell ref="L57:M57"/>
    <mergeCell ref="N57:O57"/>
    <mergeCell ref="P57:Q57"/>
    <mergeCell ref="R57:V57"/>
    <mergeCell ref="A52:D52"/>
    <mergeCell ref="E52:G52"/>
    <mergeCell ref="H52:L52"/>
    <mergeCell ref="M52:O52"/>
    <mergeCell ref="P52:Q52"/>
    <mergeCell ref="R52:T52"/>
    <mergeCell ref="U52:V52"/>
    <mergeCell ref="A53:D53"/>
    <mergeCell ref="E53:V53"/>
    <mergeCell ref="A49:D49"/>
    <mergeCell ref="E49:I49"/>
    <mergeCell ref="N49:O49"/>
    <mergeCell ref="S49:V49"/>
    <mergeCell ref="A50:D51"/>
    <mergeCell ref="E50:F50"/>
    <mergeCell ref="G50:I50"/>
    <mergeCell ref="J50:N50"/>
    <mergeCell ref="O50:P50"/>
    <mergeCell ref="Q50:V50"/>
    <mergeCell ref="E51:F51"/>
    <mergeCell ref="G51:N51"/>
    <mergeCell ref="O51:P51"/>
    <mergeCell ref="Q51:V51"/>
    <mergeCell ref="A47:D47"/>
    <mergeCell ref="E47:F47"/>
    <mergeCell ref="G47:I47"/>
    <mergeCell ref="J47:S47"/>
    <mergeCell ref="A48:D48"/>
    <mergeCell ref="E48:I48"/>
    <mergeCell ref="J48:K48"/>
    <mergeCell ref="L48:M48"/>
    <mergeCell ref="N48:O48"/>
    <mergeCell ref="P48:Q48"/>
    <mergeCell ref="R48:V48"/>
    <mergeCell ref="A26:D26"/>
    <mergeCell ref="E26:V26"/>
    <mergeCell ref="A27:D27"/>
    <mergeCell ref="E27:I27"/>
    <mergeCell ref="J27:L27"/>
    <mergeCell ref="M27:V27"/>
    <mergeCell ref="A25:D25"/>
    <mergeCell ref="E25:G25"/>
    <mergeCell ref="H25:L25"/>
    <mergeCell ref="M25:O25"/>
    <mergeCell ref="P25:Q25"/>
    <mergeCell ref="R25:T25"/>
    <mergeCell ref="A23:D24"/>
    <mergeCell ref="E23:F23"/>
    <mergeCell ref="G23:I23"/>
    <mergeCell ref="J23:N23"/>
    <mergeCell ref="O23:P23"/>
    <mergeCell ref="Q23:V23"/>
    <mergeCell ref="U25:V25"/>
    <mergeCell ref="A22:D22"/>
    <mergeCell ref="E22:I22"/>
    <mergeCell ref="N22:O22"/>
    <mergeCell ref="S22:V22"/>
    <mergeCell ref="G24:N24"/>
    <mergeCell ref="O24:P24"/>
    <mergeCell ref="Q24:V24"/>
    <mergeCell ref="E24:F24"/>
    <mergeCell ref="R21:V21"/>
    <mergeCell ref="A18:D18"/>
    <mergeCell ref="E18:I18"/>
    <mergeCell ref="J18:L18"/>
    <mergeCell ref="M18:V18"/>
    <mergeCell ref="A20:D20"/>
    <mergeCell ref="E20:F20"/>
    <mergeCell ref="G20:I20"/>
    <mergeCell ref="J20:S20"/>
    <mergeCell ref="A21:D21"/>
    <mergeCell ref="E21:I21"/>
    <mergeCell ref="J21:K21"/>
    <mergeCell ref="L21:M21"/>
    <mergeCell ref="N21:O21"/>
    <mergeCell ref="P21:Q21"/>
    <mergeCell ref="A16:D16"/>
    <mergeCell ref="E16:G16"/>
    <mergeCell ref="H16:L16"/>
    <mergeCell ref="M16:O16"/>
    <mergeCell ref="P16:Q16"/>
    <mergeCell ref="R16:T16"/>
    <mergeCell ref="U16:V16"/>
    <mergeCell ref="A17:D17"/>
    <mergeCell ref="E17:V17"/>
    <mergeCell ref="A13:D13"/>
    <mergeCell ref="E13:I13"/>
    <mergeCell ref="N13:O13"/>
    <mergeCell ref="S13:V13"/>
    <mergeCell ref="A14:D15"/>
    <mergeCell ref="E14:F14"/>
    <mergeCell ref="G14:I14"/>
    <mergeCell ref="J14:N14"/>
    <mergeCell ref="O14:P14"/>
    <mergeCell ref="Q14:V14"/>
    <mergeCell ref="E15:F15"/>
    <mergeCell ref="G15:N15"/>
    <mergeCell ref="O15:P15"/>
    <mergeCell ref="Q15:V15"/>
    <mergeCell ref="A11:D11"/>
    <mergeCell ref="E11:F11"/>
    <mergeCell ref="G11:I11"/>
    <mergeCell ref="J11:S11"/>
    <mergeCell ref="A12:D12"/>
    <mergeCell ref="E12:I12"/>
    <mergeCell ref="J12:K12"/>
    <mergeCell ref="L12:M12"/>
    <mergeCell ref="N12:O12"/>
    <mergeCell ref="P12:Q12"/>
    <mergeCell ref="R12:V12"/>
    <mergeCell ref="Q6:V6"/>
    <mergeCell ref="A7:D7"/>
    <mergeCell ref="E7:I7"/>
    <mergeCell ref="J7:V7"/>
    <mergeCell ref="A8:D9"/>
    <mergeCell ref="E8:F8"/>
    <mergeCell ref="G8:I8"/>
    <mergeCell ref="J8:N8"/>
    <mergeCell ref="O8:P8"/>
    <mergeCell ref="Q8:V8"/>
    <mergeCell ref="E9:F9"/>
    <mergeCell ref="G9:N9"/>
    <mergeCell ref="O9:P9"/>
    <mergeCell ref="Q9:V9"/>
    <mergeCell ref="S3:T3"/>
    <mergeCell ref="U3:V3"/>
    <mergeCell ref="A105:B105"/>
    <mergeCell ref="A101:D101"/>
    <mergeCell ref="G5:I5"/>
    <mergeCell ref="A1:B1"/>
    <mergeCell ref="E1:R2"/>
    <mergeCell ref="A3:C3"/>
    <mergeCell ref="D3:E3"/>
    <mergeCell ref="A4:D4"/>
    <mergeCell ref="E4:F4"/>
    <mergeCell ref="G4:L4"/>
    <mergeCell ref="M4:N4"/>
    <mergeCell ref="O4:R4"/>
    <mergeCell ref="S4:T4"/>
    <mergeCell ref="U4:V4"/>
    <mergeCell ref="A5:D6"/>
    <mergeCell ref="E5:F5"/>
    <mergeCell ref="J5:N5"/>
    <mergeCell ref="O5:P5"/>
    <mergeCell ref="Q5:V5"/>
    <mergeCell ref="E6:F6"/>
    <mergeCell ref="G6:N6"/>
    <mergeCell ref="O6:P6"/>
  </mergeCells>
  <phoneticPr fontId="2"/>
  <pageMargins left="0.70866141732283472" right="0.7086614173228347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メイン</vt:lpstr>
      <vt:lpstr>【印刷用】動物に関する帳簿</vt:lpstr>
      <vt:lpstr>【手書き印刷用】動物に関する帳簿</vt:lpstr>
      <vt:lpstr>メイン!Print_Area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hyogo</dc:creator>
  <cp:lastModifiedBy>aigo center</cp:lastModifiedBy>
  <cp:lastPrinted>2020-05-29T06:08:00Z</cp:lastPrinted>
  <dcterms:created xsi:type="dcterms:W3CDTF">2006-05-24T02:27:22Z</dcterms:created>
  <dcterms:modified xsi:type="dcterms:W3CDTF">2024-06-25T04:27:25Z</dcterms:modified>
</cp:coreProperties>
</file>